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hidePivotFieldList="1" autoCompressPictures="0"/>
  <bookViews>
    <workbookView xWindow="0" yWindow="0" windowWidth="28800" windowHeight="16080"/>
  </bookViews>
  <sheets>
    <sheet name="SINTESI" sheetId="9" r:id="rId1"/>
    <sheet name="BUDGET" sheetId="2" r:id="rId2"/>
    <sheet name="CONSUNTIVO" sheetId="3" r:id="rId3"/>
    <sheet name="DELTA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5" i="9" l="1"/>
  <c r="B1" i="3"/>
  <c r="C1" i="3"/>
  <c r="D1" i="3"/>
  <c r="E1" i="3"/>
  <c r="F1" i="3"/>
  <c r="G1" i="3"/>
  <c r="H1" i="3"/>
  <c r="I1" i="3"/>
  <c r="J1" i="3"/>
  <c r="K1" i="3"/>
  <c r="L1" i="3"/>
  <c r="M1" i="3"/>
  <c r="C35" i="9"/>
  <c r="C36" i="9"/>
  <c r="C37" i="9"/>
  <c r="C38" i="9"/>
  <c r="C39" i="9"/>
  <c r="C40" i="9"/>
  <c r="C42" i="9"/>
  <c r="B1" i="2"/>
  <c r="C1" i="2"/>
  <c r="D1" i="2"/>
  <c r="E1" i="2"/>
  <c r="F1" i="2"/>
  <c r="G1" i="2"/>
  <c r="H1" i="2"/>
  <c r="I1" i="2"/>
  <c r="J1" i="2"/>
  <c r="K1" i="2"/>
  <c r="L1" i="2"/>
  <c r="M1" i="2"/>
  <c r="B35" i="9"/>
  <c r="B36" i="9"/>
  <c r="B37" i="9"/>
  <c r="B38" i="9"/>
  <c r="B39" i="9"/>
  <c r="B40" i="9"/>
  <c r="B42" i="9"/>
  <c r="D42" i="9"/>
  <c r="C8" i="9"/>
  <c r="B8" i="9"/>
  <c r="D8" i="9"/>
  <c r="C9" i="9"/>
  <c r="B9" i="9"/>
  <c r="D9" i="9"/>
  <c r="C10" i="9"/>
  <c r="B10" i="9"/>
  <c r="D10" i="9"/>
  <c r="C11" i="9"/>
  <c r="B11" i="9"/>
  <c r="D11" i="9"/>
  <c r="C12" i="9"/>
  <c r="B12" i="9"/>
  <c r="D12" i="9"/>
  <c r="C13" i="9"/>
  <c r="B13" i="9"/>
  <c r="D13" i="9"/>
  <c r="C14" i="9"/>
  <c r="B14" i="9"/>
  <c r="D14" i="9"/>
  <c r="C15" i="9"/>
  <c r="B15" i="9"/>
  <c r="D15" i="9"/>
  <c r="C16" i="9"/>
  <c r="B16" i="9"/>
  <c r="D16" i="9"/>
  <c r="C17" i="9"/>
  <c r="B17" i="9"/>
  <c r="D17" i="9"/>
  <c r="C18" i="9"/>
  <c r="B18" i="9"/>
  <c r="D18" i="9"/>
  <c r="C19" i="9"/>
  <c r="B19" i="9"/>
  <c r="D19" i="9"/>
  <c r="C20" i="9"/>
  <c r="B20" i="9"/>
  <c r="D20" i="9"/>
  <c r="C21" i="9"/>
  <c r="B21" i="9"/>
  <c r="D21" i="9"/>
  <c r="C22" i="9"/>
  <c r="B22" i="9"/>
  <c r="D22" i="9"/>
  <c r="C23" i="9"/>
  <c r="B23" i="9"/>
  <c r="D23" i="9"/>
  <c r="C24" i="9"/>
  <c r="B24" i="9"/>
  <c r="D24" i="9"/>
  <c r="C25" i="9"/>
  <c r="B25" i="9"/>
  <c r="D25" i="9"/>
  <c r="C26" i="9"/>
  <c r="B26" i="9"/>
  <c r="D26" i="9"/>
  <c r="C27" i="9"/>
  <c r="B27" i="9"/>
  <c r="D27" i="9"/>
  <c r="C28" i="9"/>
  <c r="B28" i="9"/>
  <c r="D28" i="9"/>
  <c r="C29" i="9"/>
  <c r="B29" i="9"/>
  <c r="D29" i="9"/>
  <c r="C30" i="9"/>
  <c r="B30" i="9"/>
  <c r="D30" i="9"/>
  <c r="D32" i="9"/>
  <c r="A3" i="9"/>
  <c r="E36" i="9"/>
  <c r="E37" i="9"/>
  <c r="E38" i="9"/>
  <c r="E39" i="9"/>
  <c r="E40" i="9"/>
  <c r="E35" i="9"/>
  <c r="D40" i="9"/>
  <c r="D39" i="9"/>
  <c r="D38" i="9"/>
  <c r="D37" i="9"/>
  <c r="D36" i="9"/>
  <c r="D35" i="9"/>
  <c r="E8" i="9"/>
  <c r="C32" i="9"/>
  <c r="B32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V14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8" i="9"/>
  <c r="M36" i="4"/>
  <c r="L36" i="4"/>
  <c r="K36" i="4"/>
  <c r="J36" i="4"/>
  <c r="I36" i="4"/>
  <c r="H36" i="4"/>
  <c r="G36" i="4"/>
  <c r="F36" i="4"/>
  <c r="E36" i="4"/>
  <c r="D36" i="4"/>
  <c r="C36" i="4"/>
  <c r="B36" i="4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K33" i="4"/>
  <c r="J33" i="4"/>
  <c r="I33" i="4"/>
  <c r="H33" i="4"/>
  <c r="G33" i="4"/>
  <c r="F33" i="4"/>
  <c r="E33" i="4"/>
  <c r="D33" i="4"/>
  <c r="C33" i="4"/>
  <c r="B33" i="4"/>
  <c r="M32" i="4"/>
  <c r="L32" i="4"/>
  <c r="K32" i="4"/>
  <c r="J32" i="4"/>
  <c r="I32" i="4"/>
  <c r="H32" i="4"/>
  <c r="G32" i="4"/>
  <c r="F32" i="4"/>
  <c r="E32" i="4"/>
  <c r="D32" i="4"/>
  <c r="C32" i="4"/>
  <c r="B32" i="4"/>
  <c r="M31" i="4"/>
  <c r="L31" i="4"/>
  <c r="K31" i="4"/>
  <c r="J31" i="4"/>
  <c r="I31" i="4"/>
  <c r="H31" i="4"/>
  <c r="G31" i="4"/>
  <c r="F31" i="4"/>
  <c r="E31" i="4"/>
  <c r="D31" i="4"/>
  <c r="C31" i="4"/>
  <c r="B31" i="4"/>
  <c r="B39" i="4"/>
  <c r="C39" i="4"/>
  <c r="D39" i="4"/>
  <c r="E39" i="4"/>
  <c r="F39" i="4"/>
  <c r="G39" i="4"/>
  <c r="H39" i="4"/>
  <c r="I39" i="4"/>
  <c r="J39" i="4"/>
  <c r="K39" i="4"/>
  <c r="L39" i="4"/>
  <c r="M39" i="4"/>
  <c r="O39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40" i="4"/>
  <c r="B42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40" i="4"/>
  <c r="C42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40" i="4"/>
  <c r="D42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40" i="4"/>
  <c r="E42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40" i="4"/>
  <c r="F42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40" i="4"/>
  <c r="G4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40" i="4"/>
  <c r="H42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40" i="4"/>
  <c r="I42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40" i="4"/>
  <c r="J42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40" i="4"/>
  <c r="K42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40" i="4"/>
  <c r="L42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40" i="4"/>
  <c r="M42" i="4"/>
  <c r="O42" i="4"/>
  <c r="O40" i="4"/>
  <c r="O36" i="4"/>
  <c r="O35" i="4"/>
  <c r="O34" i="4"/>
  <c r="O33" i="4"/>
  <c r="O32" i="4"/>
  <c r="O31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B41" i="2"/>
  <c r="C41" i="2"/>
  <c r="D41" i="2"/>
  <c r="E41" i="2"/>
  <c r="F41" i="2"/>
  <c r="G41" i="2"/>
  <c r="H41" i="2"/>
  <c r="I41" i="2"/>
  <c r="J41" i="2"/>
  <c r="K41" i="2"/>
  <c r="L41" i="2"/>
  <c r="M41" i="2"/>
  <c r="O41" i="2"/>
  <c r="B40" i="2"/>
  <c r="C40" i="2"/>
  <c r="D40" i="2"/>
  <c r="E40" i="2"/>
  <c r="F40" i="2"/>
  <c r="G40" i="2"/>
  <c r="H40" i="2"/>
  <c r="I40" i="2"/>
  <c r="J40" i="2"/>
  <c r="K40" i="2"/>
  <c r="L40" i="2"/>
  <c r="M40" i="2"/>
  <c r="O40" i="2"/>
  <c r="O37" i="2"/>
  <c r="O36" i="2"/>
  <c r="O35" i="2"/>
  <c r="O34" i="2"/>
  <c r="O33" i="2"/>
  <c r="O32" i="2"/>
  <c r="O26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4" i="2"/>
  <c r="G43" i="2"/>
  <c r="B43" i="2"/>
  <c r="C43" i="2"/>
  <c r="D43" i="2"/>
  <c r="E43" i="2"/>
  <c r="F43" i="2"/>
  <c r="H43" i="2"/>
  <c r="I43" i="2"/>
  <c r="J43" i="2"/>
  <c r="K43" i="2"/>
  <c r="L43" i="2"/>
  <c r="M43" i="2"/>
  <c r="B40" i="3"/>
  <c r="B41" i="3"/>
  <c r="B43" i="3"/>
  <c r="C40" i="3"/>
  <c r="C41" i="3"/>
  <c r="C43" i="3"/>
  <c r="D40" i="3"/>
  <c r="D41" i="3"/>
  <c r="D43" i="3"/>
  <c r="E40" i="3"/>
  <c r="E41" i="3"/>
  <c r="E43" i="3"/>
  <c r="F40" i="3"/>
  <c r="F41" i="3"/>
  <c r="F43" i="3"/>
  <c r="G40" i="3"/>
  <c r="G41" i="3"/>
  <c r="G43" i="3"/>
  <c r="H40" i="3"/>
  <c r="H41" i="3"/>
  <c r="H43" i="3"/>
  <c r="I40" i="3"/>
  <c r="I41" i="3"/>
  <c r="I43" i="3"/>
  <c r="J40" i="3"/>
  <c r="J41" i="3"/>
  <c r="J43" i="3"/>
  <c r="K40" i="3"/>
  <c r="K41" i="3"/>
  <c r="K43" i="3"/>
  <c r="L40" i="3"/>
  <c r="L41" i="3"/>
  <c r="L43" i="3"/>
  <c r="M40" i="3"/>
  <c r="M41" i="3"/>
  <c r="M43" i="3"/>
  <c r="O27" i="2"/>
  <c r="O37" i="3"/>
  <c r="O36" i="3"/>
  <c r="O35" i="3"/>
  <c r="O34" i="3"/>
  <c r="O33" i="3"/>
  <c r="O27" i="3"/>
  <c r="O26" i="3"/>
  <c r="O25" i="3"/>
  <c r="O24" i="3"/>
  <c r="O23" i="3"/>
  <c r="O22" i="3"/>
  <c r="O21" i="3"/>
  <c r="O20" i="3"/>
  <c r="O19" i="3"/>
  <c r="O18" i="3"/>
  <c r="O17" i="3"/>
  <c r="O16" i="3"/>
  <c r="O14" i="3"/>
  <c r="O13" i="3"/>
  <c r="O12" i="3"/>
  <c r="O11" i="3"/>
  <c r="O10" i="3"/>
  <c r="O9" i="3"/>
  <c r="O8" i="3"/>
  <c r="O7" i="3"/>
  <c r="O6" i="3"/>
  <c r="O5" i="3"/>
  <c r="O4" i="3"/>
  <c r="O41" i="3"/>
  <c r="O15" i="3"/>
  <c r="O32" i="3"/>
  <c r="O43" i="3"/>
  <c r="O40" i="3"/>
  <c r="O7" i="4"/>
  <c r="O4" i="4"/>
  <c r="O12" i="4"/>
  <c r="O13" i="4"/>
  <c r="O19" i="4"/>
  <c r="O21" i="4"/>
  <c r="O5" i="4"/>
  <c r="O20" i="4"/>
  <c r="O15" i="4"/>
  <c r="O16" i="4"/>
  <c r="O26" i="4"/>
  <c r="O24" i="4"/>
  <c r="O11" i="4"/>
  <c r="O8" i="4"/>
  <c r="O14" i="4"/>
  <c r="O9" i="4"/>
  <c r="O17" i="4"/>
  <c r="O22" i="4"/>
  <c r="O23" i="4"/>
  <c r="O25" i="4"/>
  <c r="O6" i="4"/>
  <c r="O18" i="4"/>
  <c r="O10" i="4"/>
  <c r="O43" i="2"/>
</calcChain>
</file>

<file path=xl/sharedStrings.xml><?xml version="1.0" encoding="utf-8"?>
<sst xmlns="http://schemas.openxmlformats.org/spreadsheetml/2006/main" count="155" uniqueCount="72">
  <si>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</si>
  <si>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</si>
  <si>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</si>
  <si>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</si>
  <si>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</si>
  <si>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</si>
  <si>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</si>
  <si>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</si>
  <si>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</si>
  <si>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</si>
  <si>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</si>
  <si>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</si>
  <si>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</si>
  <si>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USCITE</t>
  </si>
  <si>
    <t>ENTRATE</t>
  </si>
  <si>
    <t>Stipendio</t>
  </si>
  <si>
    <t>TOTALE ENTRATE</t>
  </si>
  <si>
    <t>TOTALE USCITE</t>
  </si>
  <si>
    <t>SALDO</t>
  </si>
  <si>
    <t>desc</t>
  </si>
  <si>
    <t>vacanze</t>
  </si>
  <si>
    <t>Entrate</t>
  </si>
  <si>
    <t>Uscite</t>
  </si>
  <si>
    <t>Entrata 2</t>
  </si>
  <si>
    <t>Entrata 3</t>
  </si>
  <si>
    <t>Entrata 4</t>
  </si>
  <si>
    <t>Entrata 5</t>
  </si>
  <si>
    <t>Entrata 6</t>
  </si>
  <si>
    <t>Rata Auto</t>
  </si>
  <si>
    <t>Bollo Auto</t>
  </si>
  <si>
    <t>Assicurazione auto</t>
  </si>
  <si>
    <t>Affitto/Mutuo</t>
  </si>
  <si>
    <t>Gas</t>
  </si>
  <si>
    <t>Spesa (supermercato)</t>
  </si>
  <si>
    <t>Telefono internet Casa</t>
  </si>
  <si>
    <t>Cellulare</t>
  </si>
  <si>
    <t>Tasse varie</t>
  </si>
  <si>
    <t>svago (cene, amici, regali)</t>
  </si>
  <si>
    <t>Spese mediche</t>
  </si>
  <si>
    <t>Sport (palestra,piscina)</t>
  </si>
  <si>
    <t>Vestiario</t>
  </si>
  <si>
    <t>Uscita 1</t>
  </si>
  <si>
    <t>Uscita 2</t>
  </si>
  <si>
    <t>Uscita 3</t>
  </si>
  <si>
    <t>Uscita 4</t>
  </si>
  <si>
    <t>Uscita 5</t>
  </si>
  <si>
    <t>Uscita 6</t>
  </si>
  <si>
    <t>Uscita 7</t>
  </si>
  <si>
    <t>Elettricità</t>
  </si>
  <si>
    <t>Spese casa/condominio</t>
  </si>
  <si>
    <t>Carburante Auto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</si>
  <si>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</si>
  <si>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</si>
  <si>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</si>
  <si>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</si>
  <si>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</si>
  <si>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</si>
  <si>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</si>
  <si>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</si>
  <si>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</si>
  <si>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</si>
  <si>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</si>
  <si>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</si>
  <si>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 in corso</t>
  </si>
  <si>
    <t>mese scelto</t>
  </si>
  <si>
    <t>Aggiorna la situazione a:</t>
  </si>
  <si>
    <t>Budget</t>
  </si>
  <si>
    <t>Consuntivo</t>
  </si>
  <si>
    <t>Delta</t>
  </si>
  <si>
    <t>Check</t>
  </si>
  <si>
    <t>Totale</t>
  </si>
  <si>
    <t>Seleziona  il mese dal menu a tendina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</si>
</sst>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u/>
      <sz val="11"/>
      <color theme="1"/>
      <name val="Calibri"/>
      <scheme val="minor"/>
    </font>
    <font>
      <i/>
      <sz val="11"/>
      <color theme="1"/>
      <name val="Calibri"/>
      <scheme val="minor"/>
    </font>
    <font>
      <i/>
      <sz val="11"/>
      <color rgb="FFFF6600"/>
      <name val="Calibri"/>
      <scheme val="minor"/>
    </font>
    <font>
      <b/>
      <i/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3" xfId="0" applyBorder="1"/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4" borderId="23" xfId="0" applyFont="1" applyFill="1" applyBorder="1"/>
    <xf numFmtId="0" fontId="2" fillId="4" borderId="23" xfId="0" applyFont="1" applyFill="1" applyBorder="1"/>
    <xf numFmtId="1" fontId="0" fillId="0" borderId="0" xfId="0" applyNumberFormat="1"/>
    <xf numFmtId="1" fontId="0" fillId="0" borderId="2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20" xfId="0" applyBorder="1"/>
    <xf numFmtId="1" fontId="0" fillId="0" borderId="0" xfId="0" applyNumberFormat="1" applyFill="1" applyBorder="1" applyAlignment="1">
      <alignment horizontal="center"/>
    </xf>
    <xf numFmtId="0" fontId="0" fillId="0" borderId="3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9" xfId="0" applyFill="1" applyBorder="1"/>
    <xf numFmtId="0" fontId="0" fillId="5" borderId="0" xfId="0" applyFill="1"/>
    <xf numFmtId="1" fontId="0" fillId="5" borderId="0" xfId="0" applyNumberFormat="1" applyFill="1"/>
    <xf numFmtId="0" fontId="0" fillId="5" borderId="0" xfId="0" applyFill="1" applyAlignment="1">
      <alignment horizontal="center"/>
    </xf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0" borderId="8" xfId="0" applyBorder="1"/>
    <xf numFmtId="0" fontId="5" fillId="5" borderId="40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7" fillId="5" borderId="18" xfId="0" applyFont="1" applyFill="1" applyBorder="1"/>
    <xf numFmtId="0" fontId="7" fillId="5" borderId="18" xfId="0" applyFont="1" applyFill="1" applyBorder="1" applyAlignment="1">
      <alignment horizontal="center"/>
    </xf>
    <xf numFmtId="0" fontId="8" fillId="5" borderId="0" xfId="0" applyFont="1" applyFill="1"/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9" fillId="5" borderId="8" xfId="0" applyFont="1" applyFill="1" applyBorder="1"/>
  </cellXfs>
  <cellStyles count="1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CONSUNTIVO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775784174519"/>
          <c:y val="0.0991142535754459"/>
          <c:w val="0.660405640893249"/>
          <c:h val="0.657710107665113"/>
        </c:manualLayout>
      </c:layout>
      <c:pieChart>
        <c:varyColors val="1"/>
        <c:ser>
          <c:idx val="0"/>
          <c:order val="0"/>
          <c:tx>
            <c:strRef>
              <c:f>SINTESI!$B$7</c:f>
              <c:strCache>
                <c:ptCount val="1"/>
                <c:pt idx="0">
                  <c:v>Budget</c:v>
                </c:pt>
              </c:strCache>
            </c:strRef>
          </c:tx>
          <c:dLbls>
            <c:dLbl>
              <c:idx val="22"/>
              <c:layout>
                <c:manualLayout>
                  <c:x val="0.083973012988761"/>
                  <c:y val="-0.011982354448438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SINTESI!$A$8:$A$30</c:f>
              <c:strCache>
                <c:ptCount val="23"/>
                <c:pt idx="0">
                  <c:v>Rata Auto</c:v>
                </c:pt>
                <c:pt idx="1">
                  <c:v>Bollo Auto</c:v>
                </c:pt>
                <c:pt idx="2">
                  <c:v>Assicurazione auto</c:v>
                </c:pt>
                <c:pt idx="3">
                  <c:v>Carburante Auto</c:v>
                </c:pt>
                <c:pt idx="4">
                  <c:v>Affitto/Mutuo</c:v>
                </c:pt>
                <c:pt idx="5">
                  <c:v>Elettricità</c:v>
                </c:pt>
                <c:pt idx="6">
                  <c:v>Gas</c:v>
                </c:pt>
                <c:pt idx="7">
                  <c:v>Spesa (supermercato)</c:v>
                </c:pt>
                <c:pt idx="8">
                  <c:v>Telefono internet Casa</c:v>
                </c:pt>
                <c:pt idx="9">
                  <c:v>Cellulare</c:v>
                </c:pt>
                <c:pt idx="10">
                  <c:v>Tasse varie</c:v>
                </c:pt>
                <c:pt idx="11">
                  <c:v>vacanze</c:v>
                </c:pt>
                <c:pt idx="12">
                  <c:v>svago (cene, amici, regali)</c:v>
                </c:pt>
                <c:pt idx="13">
                  <c:v>Spese mediche</c:v>
                </c:pt>
                <c:pt idx="14">
                  <c:v>Sport (palestra,piscina)</c:v>
                </c:pt>
                <c:pt idx="15">
                  <c:v>Vestiario</c:v>
                </c:pt>
                <c:pt idx="16">
                  <c:v>Spese casa/condominio</c:v>
                </c:pt>
                <c:pt idx="17">
                  <c:v>Uscita 1</c:v>
                </c:pt>
                <c:pt idx="18">
                  <c:v>Uscita 2</c:v>
                </c:pt>
                <c:pt idx="19">
                  <c:v>Uscita 3</c:v>
                </c:pt>
                <c:pt idx="20">
                  <c:v>Uscita 4</c:v>
                </c:pt>
                <c:pt idx="21">
                  <c:v>Uscita 5</c:v>
                </c:pt>
                <c:pt idx="22">
                  <c:v>Uscita 6</c:v>
                </c:pt>
              </c:strCache>
            </c:strRef>
          </c:cat>
          <c:val>
            <c:numRef>
              <c:f>SINTESI!$C$8:$C$30</c:f>
              <c:numCache>
                <c:formatCode>General</c:formatCode>
                <c:ptCount val="23"/>
                <c:pt idx="0">
                  <c:v>420.0</c:v>
                </c:pt>
                <c:pt idx="1">
                  <c:v>300.0</c:v>
                </c:pt>
                <c:pt idx="2">
                  <c:v>0.0</c:v>
                </c:pt>
                <c:pt idx="3">
                  <c:v>120.0</c:v>
                </c:pt>
                <c:pt idx="4">
                  <c:v>400.0</c:v>
                </c:pt>
                <c:pt idx="5">
                  <c:v>25.0</c:v>
                </c:pt>
                <c:pt idx="6">
                  <c:v>25.0</c:v>
                </c:pt>
                <c:pt idx="7">
                  <c:v>110.0</c:v>
                </c:pt>
                <c:pt idx="8">
                  <c:v>30.0</c:v>
                </c:pt>
                <c:pt idx="9">
                  <c:v>30.0</c:v>
                </c:pt>
                <c:pt idx="10">
                  <c:v>113.0</c:v>
                </c:pt>
                <c:pt idx="11">
                  <c:v>0.0</c:v>
                </c:pt>
                <c:pt idx="12">
                  <c:v>78.0</c:v>
                </c:pt>
                <c:pt idx="13">
                  <c:v>20.0</c:v>
                </c:pt>
                <c:pt idx="14">
                  <c:v>50.0</c:v>
                </c:pt>
                <c:pt idx="15">
                  <c:v>0.0</c:v>
                </c:pt>
                <c:pt idx="16">
                  <c:v>40.0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0783512972763646"/>
          <c:y val="0.81351823879158"/>
          <c:w val="0.989353298050858"/>
          <c:h val="0.1864817612084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0990541862741"/>
          <c:y val="0.0947717176900749"/>
          <c:w val="0.629287921850005"/>
          <c:h val="0.649794249242266"/>
        </c:manualLayout>
      </c:layout>
      <c:pieChart>
        <c:varyColors val="1"/>
        <c:ser>
          <c:idx val="0"/>
          <c:order val="0"/>
          <c:tx>
            <c:strRef>
              <c:f>SINTESI!$B$7</c:f>
              <c:strCache>
                <c:ptCount val="1"/>
                <c:pt idx="0">
                  <c:v>Budget</c:v>
                </c:pt>
              </c:strCache>
            </c:strRef>
          </c:tx>
          <c:dLbls>
            <c:dLbl>
              <c:idx val="22"/>
              <c:layout>
                <c:manualLayout>
                  <c:x val="0.083973012988761"/>
                  <c:y val="-0.011982354448438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SINTESI!$A$8:$A$30</c:f>
              <c:strCache>
                <c:ptCount val="23"/>
                <c:pt idx="0">
                  <c:v>Rata Auto</c:v>
                </c:pt>
                <c:pt idx="1">
                  <c:v>Bollo Auto</c:v>
                </c:pt>
                <c:pt idx="2">
                  <c:v>Assicurazione auto</c:v>
                </c:pt>
                <c:pt idx="3">
                  <c:v>Carburante Auto</c:v>
                </c:pt>
                <c:pt idx="4">
                  <c:v>Affitto/Mutuo</c:v>
                </c:pt>
                <c:pt idx="5">
                  <c:v>Elettricità</c:v>
                </c:pt>
                <c:pt idx="6">
                  <c:v>Gas</c:v>
                </c:pt>
                <c:pt idx="7">
                  <c:v>Spesa (supermercato)</c:v>
                </c:pt>
                <c:pt idx="8">
                  <c:v>Telefono internet Casa</c:v>
                </c:pt>
                <c:pt idx="9">
                  <c:v>Cellulare</c:v>
                </c:pt>
                <c:pt idx="10">
                  <c:v>Tasse varie</c:v>
                </c:pt>
                <c:pt idx="11">
                  <c:v>vacanze</c:v>
                </c:pt>
                <c:pt idx="12">
                  <c:v>svago (cene, amici, regali)</c:v>
                </c:pt>
                <c:pt idx="13">
                  <c:v>Spese mediche</c:v>
                </c:pt>
                <c:pt idx="14">
                  <c:v>Sport (palestra,piscina)</c:v>
                </c:pt>
                <c:pt idx="15">
                  <c:v>Vestiario</c:v>
                </c:pt>
                <c:pt idx="16">
                  <c:v>Spese casa/condominio</c:v>
                </c:pt>
                <c:pt idx="17">
                  <c:v>Uscita 1</c:v>
                </c:pt>
                <c:pt idx="18">
                  <c:v>Uscita 2</c:v>
                </c:pt>
                <c:pt idx="19">
                  <c:v>Uscita 3</c:v>
                </c:pt>
                <c:pt idx="20">
                  <c:v>Uscita 4</c:v>
                </c:pt>
                <c:pt idx="21">
                  <c:v>Uscita 5</c:v>
                </c:pt>
                <c:pt idx="22">
                  <c:v>Uscita 6</c:v>
                </c:pt>
              </c:strCache>
            </c:strRef>
          </c:cat>
          <c:val>
            <c:numRef>
              <c:f>SINTESI!$B$8:$B$30</c:f>
              <c:numCache>
                <c:formatCode>General</c:formatCode>
                <c:ptCount val="23"/>
                <c:pt idx="0">
                  <c:v>420.0</c:v>
                </c:pt>
                <c:pt idx="1">
                  <c:v>150.0</c:v>
                </c:pt>
                <c:pt idx="2">
                  <c:v>0.0</c:v>
                </c:pt>
                <c:pt idx="3">
                  <c:v>100.0</c:v>
                </c:pt>
                <c:pt idx="4">
                  <c:v>400.0</c:v>
                </c:pt>
                <c:pt idx="5">
                  <c:v>25.0</c:v>
                </c:pt>
                <c:pt idx="6">
                  <c:v>25.0</c:v>
                </c:pt>
                <c:pt idx="7">
                  <c:v>100.0</c:v>
                </c:pt>
                <c:pt idx="8">
                  <c:v>30.0</c:v>
                </c:pt>
                <c:pt idx="9">
                  <c:v>30.0</c:v>
                </c:pt>
                <c:pt idx="10">
                  <c:v>113.0</c:v>
                </c:pt>
                <c:pt idx="11">
                  <c:v>0.0</c:v>
                </c:pt>
                <c:pt idx="12">
                  <c:v>50.0</c:v>
                </c:pt>
                <c:pt idx="13">
                  <c:v>50.0</c:v>
                </c:pt>
                <c:pt idx="14">
                  <c:v>50.0</c:v>
                </c:pt>
                <c:pt idx="15">
                  <c:v>50.0</c:v>
                </c:pt>
                <c:pt idx="16">
                  <c:v>40.0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133431176132569"/>
          <c:y val="0.810932694003881"/>
          <c:w val="0.983686809858827"/>
          <c:h val="0.179303366101641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0</xdr:row>
      <xdr:rowOff>50800</xdr:rowOff>
    </xdr:from>
    <xdr:to>
      <xdr:col>24</xdr:col>
      <xdr:colOff>38100</xdr:colOff>
      <xdr:row>37</xdr:row>
      <xdr:rowOff>0</xdr:rowOff>
    </xdr:to>
    <xdr:graphicFrame macro="">
      <xdr:nvGraphicFramePr>
        <xdr:cNvPr id="5239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0</xdr:row>
      <xdr:rowOff>63500</xdr:rowOff>
    </xdr:from>
    <xdr:to>
      <xdr:col>14</xdr:col>
      <xdr:colOff>457200</xdr:colOff>
      <xdr:row>37</xdr:row>
      <xdr:rowOff>25400</xdr:rowOff>
    </xdr:to>
    <xdr:graphicFrame macro="">
      <xdr:nvGraphicFramePr>
        <xdr:cNvPr id="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showRuler="0" workbookViewId="0">
      <selection activeCell="N41" sqref="N41"/>
    </sheetView>
  </sheetViews>
  <sheetFormatPr baseColWidth="10" defaultColWidth="8.83203125" defaultRowHeight="14" zeroHeight="1" x14ac:dyDescent="0"/>
  <cols>
    <col min="1" max="1" width="22.83203125" bestFit="1" customWidth="1"/>
    <col min="2" max="2" width="8.5" bestFit="1" customWidth="1"/>
    <col min="3" max="3" width="9.6640625" customWidth="1"/>
    <col min="4" max="4" width="9.33203125" customWidth="1"/>
    <col min="5" max="5" width="5.6640625" bestFit="1" customWidth="1"/>
    <col min="7" max="7" width="18.5" bestFit="1" customWidth="1"/>
    <col min="8" max="8" width="6.6640625" bestFit="1" customWidth="1"/>
  </cols>
  <sheetData>
    <row r="1" spans="1:23" s="60" customFormat="1">
      <c r="A1" s="74"/>
      <c r="B1" s="74" t="s">
        <v>71</v>
      </c>
      <c r="U1" s="60">
        <v>1</v>
      </c>
      <c r="V1" s="60" t="s">
        <v>51</v>
      </c>
      <c r="W1" s="60">
        <v>1</v>
      </c>
    </row>
    <row r="2" spans="1:23" s="60" customFormat="1" ht="15" thickBot="1">
      <c r="A2" s="72" t="s">
        <v>65</v>
      </c>
      <c r="B2" s="73" t="s">
        <v>51</v>
      </c>
      <c r="U2" s="60">
        <v>2</v>
      </c>
      <c r="V2" s="60" t="s">
        <v>52</v>
      </c>
      <c r="W2" s="60">
        <v>2</v>
      </c>
    </row>
    <row r="3" spans="1:23" s="60" customFormat="1">
      <c r="A3" s="66" t="str">
        <f>"Sei"&amp;IF((D42-D32)&gt;0," sopra di "," sotto di ")&amp;ABS(INT(D42-D32))&amp;" €"</f>
        <v>Sei sotto di 128 €</v>
      </c>
      <c r="B3" s="67"/>
      <c r="C3" s="68"/>
      <c r="U3" s="60">
        <v>3</v>
      </c>
      <c r="V3" s="60" t="s">
        <v>53</v>
      </c>
      <c r="W3" s="60">
        <v>3</v>
      </c>
    </row>
    <row r="4" spans="1:23" s="60" customFormat="1" ht="15" thickBot="1">
      <c r="A4" s="69"/>
      <c r="B4" s="70"/>
      <c r="C4" s="71"/>
      <c r="U4" s="60">
        <v>4</v>
      </c>
      <c r="V4" s="60" t="s">
        <v>54</v>
      </c>
      <c r="W4" s="60">
        <v>4</v>
      </c>
    </row>
    <row r="5" spans="1:23" s="60" customFormat="1" ht="7" customHeight="1">
      <c r="U5" s="60">
        <v>5</v>
      </c>
      <c r="V5" s="60" t="s">
        <v>55</v>
      </c>
      <c r="W5" s="60">
        <v>5</v>
      </c>
    </row>
    <row r="6" spans="1:23" s="60" customFormat="1">
      <c r="A6" s="75" t="s">
        <v>22</v>
      </c>
      <c r="B6" s="61"/>
      <c r="U6" s="60">
        <v>6</v>
      </c>
      <c r="V6" s="60" t="s">
        <v>56</v>
      </c>
      <c r="W6" s="60">
        <v>6</v>
      </c>
    </row>
    <row r="7" spans="1:23" s="60" customFormat="1">
      <c r="A7" s="77" t="s">
        <v>19</v>
      </c>
      <c r="B7" s="77" t="s">
        <v>66</v>
      </c>
      <c r="C7" s="77" t="s">
        <v>67</v>
      </c>
      <c r="D7" s="77" t="s">
        <v>68</v>
      </c>
      <c r="E7" s="77" t="s">
        <v>69</v>
      </c>
      <c r="U7" s="60">
        <v>7</v>
      </c>
      <c r="V7" s="60" t="s">
        <v>57</v>
      </c>
      <c r="W7" s="60">
        <v>7</v>
      </c>
    </row>
    <row r="8" spans="1:23" s="60" customFormat="1">
      <c r="A8" s="63" t="str">
        <f>+BUDGET!A4</f>
        <v>Rata Auto</v>
      </c>
      <c r="B8" s="64">
        <f>SUMIF(BUDGET!$B$1:$M$1,1,BUDGET!B4:M4)</f>
        <v>420</v>
      </c>
      <c r="C8" s="64">
        <f>SUMIF(CONSUNTIVO!$B$1:$M$1,1,CONSUNTIVO!B4:M4)</f>
        <v>420</v>
      </c>
      <c r="D8" s="64">
        <f>+C8-B8</f>
        <v>0</v>
      </c>
      <c r="E8" s="64" t="str">
        <f>IF(C8&gt;B8,"KO","OK")</f>
        <v>OK</v>
      </c>
      <c r="U8" s="60">
        <v>8</v>
      </c>
      <c r="V8" s="60" t="s">
        <v>58</v>
      </c>
      <c r="W8" s="60">
        <v>8</v>
      </c>
    </row>
    <row r="9" spans="1:23" s="60" customFormat="1">
      <c r="A9" s="63" t="str">
        <f>+BUDGET!A5</f>
        <v>Bollo Auto</v>
      </c>
      <c r="B9" s="64">
        <f>SUMIF(BUDGET!$B$1:$M$1,1,BUDGET!B5:M5)</f>
        <v>150</v>
      </c>
      <c r="C9" s="64">
        <f>SUMIF(CONSUNTIVO!$B$1:$M$1,1,CONSUNTIVO!B5:M5)</f>
        <v>300</v>
      </c>
      <c r="D9" s="64">
        <f t="shared" ref="D9:D30" si="0">+C9-B9</f>
        <v>150</v>
      </c>
      <c r="E9" s="64" t="str">
        <f t="shared" ref="E9:E30" si="1">IF(C9&gt;B9,"KO","OK")</f>
        <v>KO</v>
      </c>
      <c r="U9" s="60">
        <v>9</v>
      </c>
      <c r="V9" s="60" t="s">
        <v>59</v>
      </c>
      <c r="W9" s="60">
        <v>9</v>
      </c>
    </row>
    <row r="10" spans="1:23" s="60" customFormat="1">
      <c r="A10" s="63" t="str">
        <f>+BUDGET!A6</f>
        <v>Assicurazione auto</v>
      </c>
      <c r="B10" s="64">
        <f>SUMIF(BUDGET!$B$1:$M$1,1,BUDGET!B6:M6)</f>
        <v>0</v>
      </c>
      <c r="C10" s="64">
        <f>SUMIF(CONSUNTIVO!$B$1:$M$1,1,CONSUNTIVO!B6:M6)</f>
        <v>0</v>
      </c>
      <c r="D10" s="64">
        <f t="shared" si="0"/>
        <v>0</v>
      </c>
      <c r="E10" s="64" t="str">
        <f t="shared" si="1"/>
        <v>OK</v>
      </c>
      <c r="U10" s="60">
        <v>10</v>
      </c>
      <c r="V10" s="60" t="s">
        <v>60</v>
      </c>
      <c r="W10" s="60">
        <v>10</v>
      </c>
    </row>
    <row r="11" spans="1:23" s="60" customFormat="1">
      <c r="A11" s="63" t="str">
        <f>+BUDGET!A7</f>
        <v>Carburante Auto</v>
      </c>
      <c r="B11" s="64">
        <f>SUMIF(BUDGET!$B$1:$M$1,1,BUDGET!B7:M7)</f>
        <v>100</v>
      </c>
      <c r="C11" s="64">
        <f>SUMIF(CONSUNTIVO!$B$1:$M$1,1,CONSUNTIVO!B7:M7)</f>
        <v>120</v>
      </c>
      <c r="D11" s="64">
        <f t="shared" si="0"/>
        <v>20</v>
      </c>
      <c r="E11" s="64" t="str">
        <f t="shared" si="1"/>
        <v>KO</v>
      </c>
      <c r="U11" s="60">
        <v>11</v>
      </c>
      <c r="V11" s="60" t="s">
        <v>61</v>
      </c>
      <c r="W11" s="60">
        <v>11</v>
      </c>
    </row>
    <row r="12" spans="1:23" s="60" customFormat="1">
      <c r="A12" s="63" t="str">
        <f>+BUDGET!A8</f>
        <v>Affitto/Mutuo</v>
      </c>
      <c r="B12" s="64">
        <f>SUMIF(BUDGET!$B$1:$M$1,1,BUDGET!B8:M8)</f>
        <v>400</v>
      </c>
      <c r="C12" s="64">
        <f>SUMIF(CONSUNTIVO!$B$1:$M$1,1,CONSUNTIVO!B8:M8)</f>
        <v>400</v>
      </c>
      <c r="D12" s="64">
        <f t="shared" si="0"/>
        <v>0</v>
      </c>
      <c r="E12" s="64" t="str">
        <f t="shared" si="1"/>
        <v>OK</v>
      </c>
      <c r="U12" s="60">
        <v>12</v>
      </c>
      <c r="V12" s="60" t="s">
        <v>62</v>
      </c>
      <c r="W12" s="60">
        <v>12</v>
      </c>
    </row>
    <row r="13" spans="1:23" s="60" customFormat="1">
      <c r="A13" s="63" t="str">
        <f>+BUDGET!A9</f>
        <v>Elettricità</v>
      </c>
      <c r="B13" s="64">
        <f>SUMIF(BUDGET!$B$1:$M$1,1,BUDGET!B9:M9)</f>
        <v>25</v>
      </c>
      <c r="C13" s="64">
        <f>SUMIF(CONSUNTIVO!$B$1:$M$1,1,CONSUNTIVO!B9:M9)</f>
        <v>25</v>
      </c>
      <c r="D13" s="64">
        <f t="shared" si="0"/>
        <v>0</v>
      </c>
      <c r="E13" s="64" t="str">
        <f t="shared" si="1"/>
        <v>OK</v>
      </c>
    </row>
    <row r="14" spans="1:23" s="60" customFormat="1">
      <c r="A14" s="63" t="str">
        <f>+BUDGET!A10</f>
        <v>Gas</v>
      </c>
      <c r="B14" s="64">
        <f>SUMIF(BUDGET!$B$1:$M$1,1,BUDGET!B10:M10)</f>
        <v>25</v>
      </c>
      <c r="C14" s="64">
        <f>SUMIF(CONSUNTIVO!$B$1:$M$1,1,CONSUNTIVO!B10:M10)</f>
        <v>25</v>
      </c>
      <c r="D14" s="64">
        <f t="shared" si="0"/>
        <v>0</v>
      </c>
      <c r="E14" s="64" t="str">
        <f t="shared" si="1"/>
        <v>OK</v>
      </c>
      <c r="U14" s="60" t="s">
        <v>63</v>
      </c>
      <c r="V14" s="60">
        <f ca="1">MONTH(TODAY())</f>
        <v>2</v>
      </c>
    </row>
    <row r="15" spans="1:23" s="60" customFormat="1">
      <c r="A15" s="63" t="str">
        <f>+BUDGET!A11</f>
        <v>Spesa (supermercato)</v>
      </c>
      <c r="B15" s="64">
        <f>SUMIF(BUDGET!$B$1:$M$1,1,BUDGET!B11:M11)</f>
        <v>100</v>
      </c>
      <c r="C15" s="64">
        <f>SUMIF(CONSUNTIVO!$B$1:$M$1,1,CONSUNTIVO!B11:M11)</f>
        <v>110</v>
      </c>
      <c r="D15" s="64">
        <f t="shared" si="0"/>
        <v>10</v>
      </c>
      <c r="E15" s="64" t="str">
        <f t="shared" si="1"/>
        <v>KO</v>
      </c>
      <c r="U15" s="60" t="s">
        <v>64</v>
      </c>
      <c r="V15" s="60">
        <f>VLOOKUP(B2,V1:W12,2,0)</f>
        <v>1</v>
      </c>
    </row>
    <row r="16" spans="1:23" s="60" customFormat="1">
      <c r="A16" s="63" t="str">
        <f>+BUDGET!A12</f>
        <v>Telefono internet Casa</v>
      </c>
      <c r="B16" s="64">
        <f>SUMIF(BUDGET!$B$1:$M$1,1,BUDGET!B12:M12)</f>
        <v>30</v>
      </c>
      <c r="C16" s="64">
        <f>SUMIF(CONSUNTIVO!$B$1:$M$1,1,CONSUNTIVO!B12:M12)</f>
        <v>30</v>
      </c>
      <c r="D16" s="64">
        <f t="shared" si="0"/>
        <v>0</v>
      </c>
      <c r="E16" s="64" t="str">
        <f t="shared" si="1"/>
        <v>OK</v>
      </c>
    </row>
    <row r="17" spans="1:5" s="60" customFormat="1">
      <c r="A17" s="63" t="str">
        <f>+BUDGET!A13</f>
        <v>Cellulare</v>
      </c>
      <c r="B17" s="64">
        <f>SUMIF(BUDGET!$B$1:$M$1,1,BUDGET!B13:M13)</f>
        <v>30</v>
      </c>
      <c r="C17" s="64">
        <f>SUMIF(CONSUNTIVO!$B$1:$M$1,1,CONSUNTIVO!B13:M13)</f>
        <v>30</v>
      </c>
      <c r="D17" s="64">
        <f t="shared" si="0"/>
        <v>0</v>
      </c>
      <c r="E17" s="64" t="str">
        <f t="shared" si="1"/>
        <v>OK</v>
      </c>
    </row>
    <row r="18" spans="1:5" s="60" customFormat="1">
      <c r="A18" s="63" t="str">
        <f>+BUDGET!A14</f>
        <v>Tasse varie</v>
      </c>
      <c r="B18" s="64">
        <f>SUMIF(BUDGET!$B$1:$M$1,1,BUDGET!B14:M14)</f>
        <v>113</v>
      </c>
      <c r="C18" s="64">
        <f>SUMIF(CONSUNTIVO!$B$1:$M$1,1,CONSUNTIVO!B14:M14)</f>
        <v>113</v>
      </c>
      <c r="D18" s="64">
        <f t="shared" si="0"/>
        <v>0</v>
      </c>
      <c r="E18" s="64" t="str">
        <f t="shared" si="1"/>
        <v>OK</v>
      </c>
    </row>
    <row r="19" spans="1:5" s="60" customFormat="1">
      <c r="A19" s="63" t="str">
        <f>+BUDGET!A15</f>
        <v>vacanze</v>
      </c>
      <c r="B19" s="64">
        <f>SUMIF(BUDGET!$B$1:$M$1,1,BUDGET!B15:M15)</f>
        <v>0</v>
      </c>
      <c r="C19" s="64">
        <f>SUMIF(CONSUNTIVO!$B$1:$M$1,1,CONSUNTIVO!B15:M15)</f>
        <v>0</v>
      </c>
      <c r="D19" s="64">
        <f t="shared" si="0"/>
        <v>0</v>
      </c>
      <c r="E19" s="64" t="str">
        <f t="shared" si="1"/>
        <v>OK</v>
      </c>
    </row>
    <row r="20" spans="1:5" s="60" customFormat="1">
      <c r="A20" s="63" t="str">
        <f>+BUDGET!A16</f>
        <v>svago (cene, amici, regali)</v>
      </c>
      <c r="B20" s="64">
        <f>SUMIF(BUDGET!$B$1:$M$1,1,BUDGET!B16:M16)</f>
        <v>50</v>
      </c>
      <c r="C20" s="64">
        <f>SUMIF(CONSUNTIVO!$B$1:$M$1,1,CONSUNTIVO!B16:M16)</f>
        <v>78</v>
      </c>
      <c r="D20" s="64">
        <f t="shared" si="0"/>
        <v>28</v>
      </c>
      <c r="E20" s="64" t="str">
        <f t="shared" si="1"/>
        <v>KO</v>
      </c>
    </row>
    <row r="21" spans="1:5" s="60" customFormat="1">
      <c r="A21" s="63" t="str">
        <f>+BUDGET!A17</f>
        <v>Spese mediche</v>
      </c>
      <c r="B21" s="64">
        <f>SUMIF(BUDGET!$B$1:$M$1,1,BUDGET!B17:M17)</f>
        <v>50</v>
      </c>
      <c r="C21" s="64">
        <f>SUMIF(CONSUNTIVO!$B$1:$M$1,1,CONSUNTIVO!B17:M17)</f>
        <v>20</v>
      </c>
      <c r="D21" s="64">
        <f t="shared" si="0"/>
        <v>-30</v>
      </c>
      <c r="E21" s="64" t="str">
        <f t="shared" si="1"/>
        <v>OK</v>
      </c>
    </row>
    <row r="22" spans="1:5" s="60" customFormat="1">
      <c r="A22" s="63" t="str">
        <f>+BUDGET!A18</f>
        <v>Sport (palestra,piscina)</v>
      </c>
      <c r="B22" s="64">
        <f>SUMIF(BUDGET!$B$1:$M$1,1,BUDGET!B18:M18)</f>
        <v>50</v>
      </c>
      <c r="C22" s="64">
        <f>SUMIF(CONSUNTIVO!$B$1:$M$1,1,CONSUNTIVO!B18:M18)</f>
        <v>50</v>
      </c>
      <c r="D22" s="64">
        <f t="shared" si="0"/>
        <v>0</v>
      </c>
      <c r="E22" s="64" t="str">
        <f t="shared" si="1"/>
        <v>OK</v>
      </c>
    </row>
    <row r="23" spans="1:5" s="60" customFormat="1">
      <c r="A23" s="63" t="str">
        <f>+BUDGET!A19</f>
        <v>Vestiario</v>
      </c>
      <c r="B23" s="64">
        <f>SUMIF(BUDGET!$B$1:$M$1,1,BUDGET!B19:M19)</f>
        <v>50</v>
      </c>
      <c r="C23" s="64">
        <f>SUMIF(CONSUNTIVO!$B$1:$M$1,1,CONSUNTIVO!B19:M19)</f>
        <v>0</v>
      </c>
      <c r="D23" s="64">
        <f t="shared" si="0"/>
        <v>-50</v>
      </c>
      <c r="E23" s="64" t="str">
        <f t="shared" si="1"/>
        <v>OK</v>
      </c>
    </row>
    <row r="24" spans="1:5" s="60" customFormat="1">
      <c r="A24" s="63" t="str">
        <f>+BUDGET!A20</f>
        <v>Spese casa/condominio</v>
      </c>
      <c r="B24" s="64">
        <f>SUMIF(BUDGET!$B$1:$M$1,1,BUDGET!B20:M20)</f>
        <v>40</v>
      </c>
      <c r="C24" s="64">
        <f>SUMIF(CONSUNTIVO!$B$1:$M$1,1,CONSUNTIVO!B20:M20)</f>
        <v>40</v>
      </c>
      <c r="D24" s="64">
        <f t="shared" si="0"/>
        <v>0</v>
      </c>
      <c r="E24" s="64" t="str">
        <f t="shared" si="1"/>
        <v>OK</v>
      </c>
    </row>
    <row r="25" spans="1:5" s="60" customFormat="1">
      <c r="A25" s="63" t="str">
        <f>+BUDGET!A21</f>
        <v>Uscita 1</v>
      </c>
      <c r="B25" s="64">
        <f>SUMIF(BUDGET!$B$1:$M$1,1,BUDGET!B21:M21)</f>
        <v>0</v>
      </c>
      <c r="C25" s="64">
        <f>SUMIF(CONSUNTIVO!$B$1:$M$1,1,CONSUNTIVO!B21:M21)</f>
        <v>0</v>
      </c>
      <c r="D25" s="64">
        <f t="shared" si="0"/>
        <v>0</v>
      </c>
      <c r="E25" s="64" t="str">
        <f t="shared" si="1"/>
        <v>OK</v>
      </c>
    </row>
    <row r="26" spans="1:5" s="60" customFormat="1">
      <c r="A26" s="63" t="str">
        <f>+BUDGET!A22</f>
        <v>Uscita 2</v>
      </c>
      <c r="B26" s="64">
        <f>SUMIF(BUDGET!$B$1:$M$1,1,BUDGET!B22:M22)</f>
        <v>0</v>
      </c>
      <c r="C26" s="64">
        <f>SUMIF(CONSUNTIVO!$B$1:$M$1,1,CONSUNTIVO!B22:M22)</f>
        <v>0</v>
      </c>
      <c r="D26" s="64">
        <f t="shared" si="0"/>
        <v>0</v>
      </c>
      <c r="E26" s="64" t="str">
        <f t="shared" si="1"/>
        <v>OK</v>
      </c>
    </row>
    <row r="27" spans="1:5" s="60" customFormat="1">
      <c r="A27" s="63" t="str">
        <f>+BUDGET!A23</f>
        <v>Uscita 3</v>
      </c>
      <c r="B27" s="64">
        <f>SUMIF(BUDGET!$B$1:$M$1,1,BUDGET!B23:M23)</f>
        <v>0</v>
      </c>
      <c r="C27" s="64">
        <f>SUMIF(CONSUNTIVO!$B$1:$M$1,1,CONSUNTIVO!B23:M23)</f>
        <v>0</v>
      </c>
      <c r="D27" s="64">
        <f t="shared" si="0"/>
        <v>0</v>
      </c>
      <c r="E27" s="64" t="str">
        <f t="shared" si="1"/>
        <v>OK</v>
      </c>
    </row>
    <row r="28" spans="1:5" s="60" customFormat="1">
      <c r="A28" s="63" t="str">
        <f>+BUDGET!A24</f>
        <v>Uscita 4</v>
      </c>
      <c r="B28" s="64">
        <f>SUMIF(BUDGET!$B$1:$M$1,1,BUDGET!B24:M24)</f>
        <v>0</v>
      </c>
      <c r="C28" s="64">
        <f>SUMIF(CONSUNTIVO!$B$1:$M$1,1,CONSUNTIVO!B24:M24)</f>
        <v>0</v>
      </c>
      <c r="D28" s="64">
        <f t="shared" si="0"/>
        <v>0</v>
      </c>
      <c r="E28" s="64" t="str">
        <f t="shared" si="1"/>
        <v>OK</v>
      </c>
    </row>
    <row r="29" spans="1:5" s="60" customFormat="1">
      <c r="A29" s="63" t="str">
        <f>+BUDGET!A25</f>
        <v>Uscita 5</v>
      </c>
      <c r="B29" s="64">
        <f>SUMIF(BUDGET!$B$1:$M$1,1,BUDGET!B25:M25)</f>
        <v>0</v>
      </c>
      <c r="C29" s="64">
        <f>SUMIF(CONSUNTIVO!$B$1:$M$1,1,CONSUNTIVO!B25:M25)</f>
        <v>0</v>
      </c>
      <c r="D29" s="64">
        <f t="shared" si="0"/>
        <v>0</v>
      </c>
      <c r="E29" s="64" t="str">
        <f t="shared" si="1"/>
        <v>OK</v>
      </c>
    </row>
    <row r="30" spans="1:5" s="60" customFormat="1">
      <c r="A30" s="63" t="str">
        <f>+BUDGET!A26</f>
        <v>Uscita 6</v>
      </c>
      <c r="B30" s="64">
        <f>SUMIF(BUDGET!$B$1:$M$1,1,BUDGET!B26:M26)</f>
        <v>0</v>
      </c>
      <c r="C30" s="64">
        <f>SUMIF(CONSUNTIVO!$B$1:$M$1,1,CONSUNTIVO!B26:M26)</f>
        <v>0</v>
      </c>
      <c r="D30" s="64">
        <f t="shared" si="0"/>
        <v>0</v>
      </c>
      <c r="E30" s="64" t="str">
        <f t="shared" si="1"/>
        <v>OK</v>
      </c>
    </row>
    <row r="31" spans="1:5" s="60" customFormat="1" ht="4" customHeight="1">
      <c r="B31" s="62"/>
      <c r="C31" s="62"/>
      <c r="D31" s="62"/>
      <c r="E31" s="62"/>
    </row>
    <row r="32" spans="1:5" s="60" customFormat="1">
      <c r="A32" s="63" t="s">
        <v>70</v>
      </c>
      <c r="B32" s="64">
        <f t="shared" ref="B32:C32" si="2">SUM(B8:B30)</f>
        <v>1633</v>
      </c>
      <c r="C32" s="64">
        <f t="shared" si="2"/>
        <v>1761</v>
      </c>
      <c r="D32" s="64">
        <f>SUM(D8:D30)</f>
        <v>128</v>
      </c>
      <c r="E32" s="64"/>
    </row>
    <row r="33" spans="1:5" s="60" customFormat="1" ht="5" customHeight="1"/>
    <row r="34" spans="1:5" s="60" customFormat="1">
      <c r="A34" s="76" t="s">
        <v>21</v>
      </c>
    </row>
    <row r="35" spans="1:5" s="60" customFormat="1">
      <c r="A35" s="65" t="s">
        <v>15</v>
      </c>
      <c r="B35" s="64">
        <f>SUMIF(BUDGET!$B$1:$M$1,1,BUDGET!B32:M32)</f>
        <v>1400</v>
      </c>
      <c r="C35" s="64">
        <f>SUMIF(CONSUNTIVO!$B$1:$M$1,1,CONSUNTIVO!B32:M32)</f>
        <v>1400</v>
      </c>
      <c r="D35" s="10">
        <f t="shared" ref="D35:D42" si="3">+C35-B35</f>
        <v>0</v>
      </c>
      <c r="E35" s="64" t="str">
        <f>IF(C35&lt;B35,"KO","OK")</f>
        <v>OK</v>
      </c>
    </row>
    <row r="36" spans="1:5" s="60" customFormat="1">
      <c r="A36" s="65" t="s">
        <v>23</v>
      </c>
      <c r="B36" s="64">
        <f>SUMIF(BUDGET!$B$1:$M$1,1,BUDGET!B33:M33)</f>
        <v>0</v>
      </c>
      <c r="C36" s="64">
        <f>SUMIF(CONSUNTIVO!$B$1:$M$1,1,CONSUNTIVO!B33:M33)</f>
        <v>0</v>
      </c>
      <c r="D36" s="10">
        <f t="shared" si="3"/>
        <v>0</v>
      </c>
      <c r="E36" s="64" t="str">
        <f t="shared" ref="E36:E40" si="4">IF(C36&lt;B36,"KO","OK")</f>
        <v>OK</v>
      </c>
    </row>
    <row r="37" spans="1:5" s="60" customFormat="1">
      <c r="A37" s="65" t="s">
        <v>24</v>
      </c>
      <c r="B37" s="64">
        <f>SUMIF(BUDGET!$B$1:$M$1,1,BUDGET!B34:M34)</f>
        <v>0</v>
      </c>
      <c r="C37" s="64">
        <f>SUMIF(CONSUNTIVO!$B$1:$M$1,1,CONSUNTIVO!B34:M34)</f>
        <v>0</v>
      </c>
      <c r="D37" s="32">
        <f t="shared" si="3"/>
        <v>0</v>
      </c>
      <c r="E37" s="64" t="str">
        <f t="shared" si="4"/>
        <v>OK</v>
      </c>
    </row>
    <row r="38" spans="1:5" s="60" customFormat="1">
      <c r="A38" s="65" t="s">
        <v>25</v>
      </c>
      <c r="B38" s="64">
        <f>SUMIF(BUDGET!$B$1:$M$1,1,BUDGET!B35:M35)</f>
        <v>0</v>
      </c>
      <c r="C38" s="64">
        <f>SUMIF(CONSUNTIVO!$B$1:$M$1,1,CONSUNTIVO!B35:M35)</f>
        <v>0</v>
      </c>
      <c r="D38" s="32">
        <f t="shared" si="3"/>
        <v>0</v>
      </c>
      <c r="E38" s="64" t="str">
        <f t="shared" si="4"/>
        <v>OK</v>
      </c>
    </row>
    <row r="39" spans="1:5" s="60" customFormat="1">
      <c r="A39" s="65" t="s">
        <v>26</v>
      </c>
      <c r="B39" s="64">
        <f>SUMIF(BUDGET!$B$1:$M$1,1,BUDGET!B36:M36)</f>
        <v>0</v>
      </c>
      <c r="C39" s="64">
        <f>SUMIF(CONSUNTIVO!$B$1:$M$1,1,CONSUNTIVO!B36:M36)</f>
        <v>0</v>
      </c>
      <c r="D39" s="10">
        <f t="shared" si="3"/>
        <v>0</v>
      </c>
      <c r="E39" s="64" t="str">
        <f t="shared" si="4"/>
        <v>OK</v>
      </c>
    </row>
    <row r="40" spans="1:5" s="60" customFormat="1">
      <c r="A40" s="65" t="s">
        <v>27</v>
      </c>
      <c r="B40" s="64">
        <f>SUMIF(BUDGET!$B$1:$M$1,1,BUDGET!B37:M37)</f>
        <v>0</v>
      </c>
      <c r="C40" s="64">
        <f>SUMIF(CONSUNTIVO!$B$1:$M$1,1,CONSUNTIVO!B37:M37)</f>
        <v>0</v>
      </c>
      <c r="D40" s="32">
        <f t="shared" si="3"/>
        <v>0</v>
      </c>
      <c r="E40" s="64" t="str">
        <f t="shared" si="4"/>
        <v>OK</v>
      </c>
    </row>
    <row r="41" spans="1:5" s="60" customFormat="1"/>
    <row r="42" spans="1:5" s="60" customFormat="1">
      <c r="A42" s="63" t="s">
        <v>70</v>
      </c>
      <c r="B42" s="64">
        <f>SUM(B35:B40)</f>
        <v>1400</v>
      </c>
      <c r="C42" s="64">
        <f>SUM(C35:C40)</f>
        <v>1400</v>
      </c>
      <c r="D42" s="32">
        <f t="shared" si="3"/>
        <v>0</v>
      </c>
      <c r="E42" s="64"/>
    </row>
    <row r="43" spans="1:5" s="60" customFormat="1"/>
    <row r="44" spans="1:5" s="60" customFormat="1"/>
    <row r="45" spans="1:5" hidden="1"/>
    <row r="46" spans="1:5" hidden="1"/>
    <row r="47" spans="1:5" hidden="1"/>
    <row r="48" spans="1: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</sheetData>
  <sortState ref="A2:B24">
    <sortCondition descending="1" ref="B2"/>
  </sortState>
  <mergeCells count="1">
    <mergeCell ref="A3:C4"/>
  </mergeCells>
  <conditionalFormatting sqref="E8:E30">
    <cfRule type="containsText" dxfId="1" priority="2" operator="containsText" text="KO">
      <formula>NOT(ISERROR(SEARCH("KO",E8)))</formula>
    </cfRule>
  </conditionalFormatting>
  <conditionalFormatting sqref="E35:E40">
    <cfRule type="containsText" dxfId="0" priority="1" operator="containsText" text="KO">
      <formula>NOT(ISERROR(SEARCH("KO",E35)))</formula>
    </cfRule>
  </conditionalFormatting>
  <dataValidations count="1">
    <dataValidation type="list" allowBlank="1" showInputMessage="1" showErrorMessage="1" sqref="B2">
      <formula1>$V$1:$V$12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Ruler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3" sqref="A23"/>
    </sheetView>
  </sheetViews>
  <sheetFormatPr baseColWidth="10" defaultColWidth="8.83203125" defaultRowHeight="14" x14ac:dyDescent="0"/>
  <cols>
    <col min="1" max="1" width="22.83203125" bestFit="1" customWidth="1"/>
    <col min="2" max="13" width="9.83203125" customWidth="1"/>
    <col min="14" max="14" width="2.33203125" customWidth="1"/>
    <col min="15" max="15" width="9.5" customWidth="1"/>
  </cols>
  <sheetData>
    <row r="1" spans="1:15" ht="15" thickBot="1">
      <c r="A1" s="41" t="s">
        <v>13</v>
      </c>
      <c r="B1" s="38">
        <f>IF(B2&lt;=SINTESI!$V$15,1,0)</f>
        <v>1</v>
      </c>
      <c r="C1" s="38">
        <f>IF(C2&lt;=SINTESI!$V$15,1,0)</f>
        <v>0</v>
      </c>
      <c r="D1" s="38">
        <f>IF(D2&lt;=SINTESI!$V$15,1,0)</f>
        <v>0</v>
      </c>
      <c r="E1" s="38">
        <f>IF(E2&lt;=SINTESI!$V$15,1,0)</f>
        <v>0</v>
      </c>
      <c r="F1" s="38">
        <f>IF(F2&lt;=SINTESI!$V$15,1,0)</f>
        <v>0</v>
      </c>
      <c r="G1" s="38">
        <f>IF(G2&lt;=SINTESI!$V$15,1,0)</f>
        <v>0</v>
      </c>
      <c r="H1" s="38">
        <f>IF(H2&lt;=SINTESI!$V$15,1,0)</f>
        <v>0</v>
      </c>
      <c r="I1" s="38">
        <f>IF(I2&lt;=SINTESI!$V$15,1,0)</f>
        <v>0</v>
      </c>
      <c r="J1" s="38">
        <f>IF(J2&lt;=SINTESI!$V$15,1,0)</f>
        <v>0</v>
      </c>
      <c r="K1" s="38">
        <f>IF(K2&lt;=SINTESI!$V$15,1,0)</f>
        <v>0</v>
      </c>
      <c r="L1" s="38">
        <f>IF(L2&lt;=SINTESI!$V$15,1,0)</f>
        <v>0</v>
      </c>
      <c r="M1" s="38">
        <f>IF(M2&lt;=SINTESI!$V$15,1,0)</f>
        <v>0</v>
      </c>
    </row>
    <row r="2" spans="1:15" ht="15" thickBot="1"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</row>
    <row r="3" spans="1:15" ht="15" thickBot="1">
      <c r="B3" s="22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37" t="s">
        <v>11</v>
      </c>
      <c r="O3" s="24" t="s">
        <v>12</v>
      </c>
    </row>
    <row r="4" spans="1:15">
      <c r="A4" s="4" t="s">
        <v>28</v>
      </c>
      <c r="B4" s="14">
        <v>420</v>
      </c>
      <c r="C4" s="15">
        <v>420</v>
      </c>
      <c r="D4" s="15">
        <v>420</v>
      </c>
      <c r="E4" s="15">
        <v>420</v>
      </c>
      <c r="F4" s="15">
        <v>420</v>
      </c>
      <c r="G4" s="15">
        <v>420</v>
      </c>
      <c r="H4" s="15">
        <v>420</v>
      </c>
      <c r="I4" s="15">
        <v>420</v>
      </c>
      <c r="J4" s="15">
        <v>420</v>
      </c>
      <c r="K4" s="15">
        <v>420</v>
      </c>
      <c r="L4" s="15">
        <v>420</v>
      </c>
      <c r="M4" s="16">
        <v>420</v>
      </c>
      <c r="O4" s="21">
        <f t="shared" ref="O4:O26" si="0">SUM(B4:M4)</f>
        <v>5040</v>
      </c>
    </row>
    <row r="5" spans="1:15">
      <c r="A5" s="52" t="s">
        <v>29</v>
      </c>
      <c r="B5" s="49">
        <v>150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1">
        <v>0</v>
      </c>
      <c r="O5" s="21">
        <f>+SUM(B5:M5)</f>
        <v>150</v>
      </c>
    </row>
    <row r="6" spans="1:15">
      <c r="A6" s="52" t="s">
        <v>30</v>
      </c>
      <c r="B6" s="49">
        <v>0</v>
      </c>
      <c r="C6" s="50">
        <v>0</v>
      </c>
      <c r="D6" s="50">
        <v>0</v>
      </c>
      <c r="E6" s="50">
        <v>600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1">
        <v>0</v>
      </c>
      <c r="O6" s="21">
        <f>+SUM(B6:M6)</f>
        <v>600</v>
      </c>
    </row>
    <row r="7" spans="1:15">
      <c r="A7" s="5" t="s">
        <v>50</v>
      </c>
      <c r="B7" s="9">
        <v>100</v>
      </c>
      <c r="C7" s="10">
        <v>100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0">
        <v>100</v>
      </c>
      <c r="L7" s="10">
        <v>100</v>
      </c>
      <c r="M7" s="11">
        <v>100</v>
      </c>
      <c r="O7" s="7">
        <f t="shared" si="0"/>
        <v>1200</v>
      </c>
    </row>
    <row r="8" spans="1:15">
      <c r="A8" s="5" t="s">
        <v>31</v>
      </c>
      <c r="B8" s="9">
        <v>400</v>
      </c>
      <c r="C8" s="10">
        <v>400</v>
      </c>
      <c r="D8" s="10">
        <v>400</v>
      </c>
      <c r="E8" s="10">
        <v>400</v>
      </c>
      <c r="F8" s="10">
        <v>400</v>
      </c>
      <c r="G8" s="10">
        <v>400</v>
      </c>
      <c r="H8" s="10">
        <v>400</v>
      </c>
      <c r="I8" s="10">
        <v>400</v>
      </c>
      <c r="J8" s="10">
        <v>400</v>
      </c>
      <c r="K8" s="10">
        <v>400</v>
      </c>
      <c r="L8" s="10">
        <v>400</v>
      </c>
      <c r="M8" s="11">
        <v>400</v>
      </c>
      <c r="O8" s="7">
        <f t="shared" si="0"/>
        <v>4800</v>
      </c>
    </row>
    <row r="9" spans="1:15">
      <c r="A9" s="5" t="s">
        <v>48</v>
      </c>
      <c r="B9" s="9">
        <v>25</v>
      </c>
      <c r="C9" s="10">
        <v>25</v>
      </c>
      <c r="D9" s="10">
        <v>25</v>
      </c>
      <c r="E9" s="10">
        <v>25</v>
      </c>
      <c r="F9" s="10">
        <v>25</v>
      </c>
      <c r="G9" s="10">
        <v>25</v>
      </c>
      <c r="H9" s="10">
        <v>25</v>
      </c>
      <c r="I9" s="10">
        <v>25</v>
      </c>
      <c r="J9" s="10">
        <v>25</v>
      </c>
      <c r="K9" s="10">
        <v>25</v>
      </c>
      <c r="L9" s="10">
        <v>25</v>
      </c>
      <c r="M9" s="11">
        <v>25</v>
      </c>
      <c r="O9" s="7">
        <f t="shared" si="0"/>
        <v>300</v>
      </c>
    </row>
    <row r="10" spans="1:15">
      <c r="A10" s="5" t="s">
        <v>32</v>
      </c>
      <c r="B10" s="9">
        <v>25</v>
      </c>
      <c r="C10" s="10">
        <v>25</v>
      </c>
      <c r="D10" s="10">
        <v>25</v>
      </c>
      <c r="E10" s="10">
        <v>25</v>
      </c>
      <c r="F10" s="10">
        <v>25</v>
      </c>
      <c r="G10" s="10">
        <v>25</v>
      </c>
      <c r="H10" s="10">
        <v>25</v>
      </c>
      <c r="I10" s="10">
        <v>25</v>
      </c>
      <c r="J10" s="10">
        <v>25</v>
      </c>
      <c r="K10" s="10">
        <v>25</v>
      </c>
      <c r="L10" s="10">
        <v>25</v>
      </c>
      <c r="M10" s="11">
        <v>25</v>
      </c>
      <c r="O10" s="7">
        <f t="shared" si="0"/>
        <v>300</v>
      </c>
    </row>
    <row r="11" spans="1:15">
      <c r="A11" s="5" t="s">
        <v>33</v>
      </c>
      <c r="B11" s="9">
        <v>100</v>
      </c>
      <c r="C11" s="10">
        <v>100</v>
      </c>
      <c r="D11" s="10">
        <v>100</v>
      </c>
      <c r="E11" s="10">
        <v>100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1">
        <v>100</v>
      </c>
      <c r="O11" s="7">
        <f t="shared" si="0"/>
        <v>1200</v>
      </c>
    </row>
    <row r="12" spans="1:15">
      <c r="A12" s="5" t="s">
        <v>34</v>
      </c>
      <c r="B12" s="9">
        <v>30</v>
      </c>
      <c r="C12" s="10">
        <v>30</v>
      </c>
      <c r="D12" s="10">
        <v>30</v>
      </c>
      <c r="E12" s="10">
        <v>30</v>
      </c>
      <c r="F12" s="10">
        <v>30</v>
      </c>
      <c r="G12" s="10">
        <v>30</v>
      </c>
      <c r="H12" s="10">
        <v>30</v>
      </c>
      <c r="I12" s="10">
        <v>30</v>
      </c>
      <c r="J12" s="10">
        <v>30</v>
      </c>
      <c r="K12" s="10">
        <v>30</v>
      </c>
      <c r="L12" s="10">
        <v>30</v>
      </c>
      <c r="M12" s="11">
        <v>30</v>
      </c>
      <c r="O12" s="7">
        <f t="shared" si="0"/>
        <v>360</v>
      </c>
    </row>
    <row r="13" spans="1:15">
      <c r="A13" s="5" t="s">
        <v>35</v>
      </c>
      <c r="B13" s="9">
        <v>30</v>
      </c>
      <c r="C13" s="10">
        <v>30</v>
      </c>
      <c r="D13" s="10">
        <v>30</v>
      </c>
      <c r="E13" s="10">
        <v>30</v>
      </c>
      <c r="F13" s="10">
        <v>30</v>
      </c>
      <c r="G13" s="10">
        <v>30</v>
      </c>
      <c r="H13" s="10">
        <v>30</v>
      </c>
      <c r="I13" s="10">
        <v>30</v>
      </c>
      <c r="J13" s="10">
        <v>30</v>
      </c>
      <c r="K13" s="10">
        <v>30</v>
      </c>
      <c r="L13" s="10">
        <v>30</v>
      </c>
      <c r="M13" s="11">
        <v>30</v>
      </c>
      <c r="O13" s="7">
        <f t="shared" si="0"/>
        <v>360</v>
      </c>
    </row>
    <row r="14" spans="1:15">
      <c r="A14" s="5" t="s">
        <v>36</v>
      </c>
      <c r="B14" s="9">
        <v>113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1">
        <v>300</v>
      </c>
      <c r="O14" s="7">
        <f t="shared" si="0"/>
        <v>413</v>
      </c>
    </row>
    <row r="15" spans="1:15">
      <c r="A15" s="17" t="s">
        <v>20</v>
      </c>
      <c r="B15" s="18">
        <v>0</v>
      </c>
      <c r="C15" s="19">
        <v>0</v>
      </c>
      <c r="D15" s="19">
        <v>0</v>
      </c>
      <c r="E15" s="19">
        <v>0</v>
      </c>
      <c r="F15" s="19">
        <v>200</v>
      </c>
      <c r="G15" s="19">
        <v>0</v>
      </c>
      <c r="H15" s="19">
        <v>0</v>
      </c>
      <c r="I15" s="19">
        <v>1000</v>
      </c>
      <c r="J15" s="19">
        <v>0</v>
      </c>
      <c r="K15" s="19">
        <v>0</v>
      </c>
      <c r="L15" s="19">
        <v>0</v>
      </c>
      <c r="M15" s="20">
        <v>500</v>
      </c>
      <c r="O15" s="7">
        <f t="shared" si="0"/>
        <v>1700</v>
      </c>
    </row>
    <row r="16" spans="1:15">
      <c r="A16" s="17" t="s">
        <v>37</v>
      </c>
      <c r="B16" s="18">
        <v>50</v>
      </c>
      <c r="C16" s="19">
        <v>50</v>
      </c>
      <c r="D16" s="19">
        <v>50</v>
      </c>
      <c r="E16" s="19">
        <v>50</v>
      </c>
      <c r="F16" s="19">
        <v>50</v>
      </c>
      <c r="G16" s="19">
        <v>50</v>
      </c>
      <c r="H16" s="19">
        <v>50</v>
      </c>
      <c r="I16" s="19">
        <v>50</v>
      </c>
      <c r="J16" s="19">
        <v>50</v>
      </c>
      <c r="K16" s="19">
        <v>50</v>
      </c>
      <c r="L16" s="19">
        <v>50</v>
      </c>
      <c r="M16" s="20">
        <v>50</v>
      </c>
      <c r="O16" s="7">
        <f t="shared" si="0"/>
        <v>600</v>
      </c>
    </row>
    <row r="17" spans="1:15">
      <c r="A17" s="17" t="s">
        <v>38</v>
      </c>
      <c r="B17" s="18">
        <v>50</v>
      </c>
      <c r="C17" s="19">
        <v>50</v>
      </c>
      <c r="D17" s="19">
        <v>50</v>
      </c>
      <c r="E17" s="19">
        <v>50</v>
      </c>
      <c r="F17" s="19">
        <v>50</v>
      </c>
      <c r="G17" s="19">
        <v>50</v>
      </c>
      <c r="H17" s="19">
        <v>50</v>
      </c>
      <c r="I17" s="19">
        <v>50</v>
      </c>
      <c r="J17" s="19">
        <v>50</v>
      </c>
      <c r="K17" s="19">
        <v>50</v>
      </c>
      <c r="L17" s="19">
        <v>50</v>
      </c>
      <c r="M17" s="20">
        <v>50</v>
      </c>
      <c r="O17" s="7">
        <f t="shared" si="0"/>
        <v>600</v>
      </c>
    </row>
    <row r="18" spans="1:15">
      <c r="A18" s="17" t="s">
        <v>39</v>
      </c>
      <c r="B18" s="18">
        <v>50</v>
      </c>
      <c r="C18" s="19">
        <v>50</v>
      </c>
      <c r="D18" s="19">
        <v>50</v>
      </c>
      <c r="E18" s="19">
        <v>50</v>
      </c>
      <c r="F18" s="19">
        <v>50</v>
      </c>
      <c r="G18" s="19">
        <v>50</v>
      </c>
      <c r="H18" s="19">
        <v>50</v>
      </c>
      <c r="I18" s="19">
        <v>50</v>
      </c>
      <c r="J18" s="19">
        <v>50</v>
      </c>
      <c r="K18" s="19">
        <v>50</v>
      </c>
      <c r="L18" s="19">
        <v>50</v>
      </c>
      <c r="M18" s="20">
        <v>50</v>
      </c>
      <c r="O18" s="7">
        <f t="shared" si="0"/>
        <v>600</v>
      </c>
    </row>
    <row r="19" spans="1:15">
      <c r="A19" s="17" t="s">
        <v>40</v>
      </c>
      <c r="B19" s="18">
        <v>50</v>
      </c>
      <c r="C19" s="19">
        <v>50</v>
      </c>
      <c r="D19" s="19">
        <v>50</v>
      </c>
      <c r="E19" s="19">
        <v>50</v>
      </c>
      <c r="F19" s="19">
        <v>50</v>
      </c>
      <c r="G19" s="19">
        <v>50</v>
      </c>
      <c r="H19" s="19">
        <v>50</v>
      </c>
      <c r="I19" s="19">
        <v>50</v>
      </c>
      <c r="J19" s="19">
        <v>50</v>
      </c>
      <c r="K19" s="19">
        <v>50</v>
      </c>
      <c r="L19" s="19">
        <v>50</v>
      </c>
      <c r="M19" s="20">
        <v>50</v>
      </c>
      <c r="O19" s="7">
        <f t="shared" si="0"/>
        <v>600</v>
      </c>
    </row>
    <row r="20" spans="1:15">
      <c r="A20" s="17" t="s">
        <v>49</v>
      </c>
      <c r="B20" s="18">
        <v>40</v>
      </c>
      <c r="C20" s="19">
        <v>40</v>
      </c>
      <c r="D20" s="19">
        <v>40</v>
      </c>
      <c r="E20" s="19">
        <v>40</v>
      </c>
      <c r="F20" s="19">
        <v>40</v>
      </c>
      <c r="G20" s="19">
        <v>40</v>
      </c>
      <c r="H20" s="19">
        <v>40</v>
      </c>
      <c r="I20" s="19">
        <v>40</v>
      </c>
      <c r="J20" s="19">
        <v>40</v>
      </c>
      <c r="K20" s="19">
        <v>40</v>
      </c>
      <c r="L20" s="19">
        <v>40</v>
      </c>
      <c r="M20" s="20">
        <v>40</v>
      </c>
      <c r="O20" s="7">
        <f t="shared" si="0"/>
        <v>480</v>
      </c>
    </row>
    <row r="21" spans="1:15">
      <c r="A21" s="17" t="s">
        <v>41</v>
      </c>
      <c r="B21" s="18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>
        <v>0</v>
      </c>
      <c r="O21" s="7">
        <f t="shared" si="0"/>
        <v>0</v>
      </c>
    </row>
    <row r="22" spans="1:15">
      <c r="A22" s="17" t="s">
        <v>42</v>
      </c>
      <c r="B22" s="18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>
        <v>0</v>
      </c>
      <c r="O22" s="7">
        <f t="shared" si="0"/>
        <v>0</v>
      </c>
    </row>
    <row r="23" spans="1:15">
      <c r="A23" s="17" t="s">
        <v>43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  <c r="O23" s="7">
        <f t="shared" si="0"/>
        <v>0</v>
      </c>
    </row>
    <row r="24" spans="1:15">
      <c r="A24" s="17" t="s">
        <v>44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0">
        <v>0</v>
      </c>
      <c r="O24" s="7">
        <f t="shared" si="0"/>
        <v>0</v>
      </c>
    </row>
    <row r="25" spans="1:15">
      <c r="A25" s="17" t="s">
        <v>45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  <c r="O25" s="44">
        <f t="shared" si="0"/>
        <v>0</v>
      </c>
    </row>
    <row r="26" spans="1:15">
      <c r="A26" s="17" t="s">
        <v>46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58">
        <v>0</v>
      </c>
      <c r="O26" s="44">
        <f t="shared" si="0"/>
        <v>0</v>
      </c>
    </row>
    <row r="27" spans="1:15" ht="15" thickBot="1">
      <c r="A27" s="6" t="s">
        <v>47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43">
        <v>0</v>
      </c>
      <c r="O27" s="8">
        <f>SUM(B27:M27)</f>
        <v>0</v>
      </c>
    </row>
    <row r="29" spans="1:15" ht="15" thickBot="1"/>
    <row r="30" spans="1:15" ht="15" thickBot="1">
      <c r="A30" s="41" t="s">
        <v>14</v>
      </c>
      <c r="B30" s="53"/>
      <c r="C30" s="53"/>
      <c r="D30" s="53"/>
      <c r="E30" s="53"/>
      <c r="F30" s="53"/>
      <c r="H30" s="53"/>
      <c r="I30" s="53"/>
      <c r="J30" s="53"/>
      <c r="K30" s="53"/>
      <c r="L30" s="53"/>
    </row>
    <row r="31" spans="1:15" ht="15" thickBot="1">
      <c r="A31" s="39"/>
      <c r="O31" s="24" t="s">
        <v>12</v>
      </c>
    </row>
    <row r="32" spans="1:15">
      <c r="A32" s="1" t="s">
        <v>15</v>
      </c>
      <c r="B32" s="14">
        <v>1400</v>
      </c>
      <c r="C32" s="15">
        <v>1400</v>
      </c>
      <c r="D32" s="15">
        <v>1400</v>
      </c>
      <c r="E32" s="15">
        <v>1400</v>
      </c>
      <c r="F32" s="15">
        <v>1400</v>
      </c>
      <c r="G32" s="15">
        <v>2700</v>
      </c>
      <c r="H32" s="15">
        <v>1400</v>
      </c>
      <c r="I32" s="15">
        <v>1400</v>
      </c>
      <c r="J32" s="15">
        <v>1400</v>
      </c>
      <c r="K32" s="15">
        <v>1400</v>
      </c>
      <c r="L32" s="15">
        <v>1400</v>
      </c>
      <c r="M32" s="16">
        <v>2700</v>
      </c>
      <c r="O32" s="21">
        <f>SUM(B32:M32)</f>
        <v>19400</v>
      </c>
    </row>
    <row r="33" spans="1:15">
      <c r="A33" s="2" t="s">
        <v>23</v>
      </c>
      <c r="B33" s="31">
        <v>0</v>
      </c>
      <c r="C33" s="32">
        <v>0</v>
      </c>
      <c r="D33" s="10">
        <v>0</v>
      </c>
      <c r="E33" s="32">
        <v>0</v>
      </c>
      <c r="F33" s="10">
        <v>0</v>
      </c>
      <c r="G33" s="32">
        <v>0</v>
      </c>
      <c r="H33" s="32">
        <v>0</v>
      </c>
      <c r="I33" s="32">
        <v>0</v>
      </c>
      <c r="J33" s="10">
        <v>0</v>
      </c>
      <c r="K33" s="32">
        <v>0</v>
      </c>
      <c r="L33" s="32">
        <v>0</v>
      </c>
      <c r="M33" s="33">
        <v>0</v>
      </c>
      <c r="O33" s="7">
        <f>SUM(B33:M33)</f>
        <v>0</v>
      </c>
    </row>
    <row r="34" spans="1:15">
      <c r="A34" s="54" t="s">
        <v>24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7">
        <v>0</v>
      </c>
      <c r="O34" s="44">
        <f>+SUM(B34:M34)</f>
        <v>0</v>
      </c>
    </row>
    <row r="35" spans="1:15">
      <c r="A35" s="54" t="s">
        <v>25</v>
      </c>
      <c r="B35" s="55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7">
        <v>0</v>
      </c>
      <c r="O35" s="44">
        <f>+SUM(B35:M35)</f>
        <v>0</v>
      </c>
    </row>
    <row r="36" spans="1:15">
      <c r="A36" s="54" t="s">
        <v>26</v>
      </c>
      <c r="B36" s="18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0">
        <v>0</v>
      </c>
      <c r="O36" s="44">
        <f>+SUM(B36:M36)</f>
        <v>0</v>
      </c>
    </row>
    <row r="37" spans="1:15" ht="15" thickBot="1">
      <c r="A37" s="3" t="s">
        <v>27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  <c r="O37" s="8">
        <f>SUM(B37:M37)</f>
        <v>0</v>
      </c>
    </row>
    <row r="38" spans="1:15">
      <c r="A38" s="5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5" ht="15" thickBot="1"/>
    <row r="40" spans="1:15" ht="15" thickBot="1">
      <c r="A40" s="30" t="s">
        <v>16</v>
      </c>
      <c r="B40" s="26">
        <f t="shared" ref="B40:M40" si="1">SUM(B32:B37)</f>
        <v>1400</v>
      </c>
      <c r="C40" s="27">
        <f t="shared" si="1"/>
        <v>1400</v>
      </c>
      <c r="D40" s="27">
        <f t="shared" si="1"/>
        <v>1400</v>
      </c>
      <c r="E40" s="27">
        <f t="shared" si="1"/>
        <v>1400</v>
      </c>
      <c r="F40" s="27">
        <f t="shared" si="1"/>
        <v>1400</v>
      </c>
      <c r="G40" s="27">
        <f t="shared" si="1"/>
        <v>2700</v>
      </c>
      <c r="H40" s="27">
        <f t="shared" si="1"/>
        <v>1400</v>
      </c>
      <c r="I40" s="27">
        <f t="shared" si="1"/>
        <v>1400</v>
      </c>
      <c r="J40" s="27">
        <f t="shared" si="1"/>
        <v>1400</v>
      </c>
      <c r="K40" s="27">
        <f t="shared" si="1"/>
        <v>1400</v>
      </c>
      <c r="L40" s="27">
        <f t="shared" si="1"/>
        <v>1400</v>
      </c>
      <c r="M40" s="28">
        <f t="shared" si="1"/>
        <v>2700</v>
      </c>
      <c r="O40" s="29">
        <f>SUM(B40:M40)</f>
        <v>19400</v>
      </c>
    </row>
    <row r="41" spans="1:15" ht="15" thickBot="1">
      <c r="A41" s="25" t="s">
        <v>17</v>
      </c>
      <c r="B41" s="26">
        <f>SUM(B4:B27)</f>
        <v>1633</v>
      </c>
      <c r="C41" s="27">
        <f t="shared" ref="C41:M41" si="2">SUM(C4:C27)</f>
        <v>1370</v>
      </c>
      <c r="D41" s="27">
        <f t="shared" si="2"/>
        <v>1370</v>
      </c>
      <c r="E41" s="27">
        <f t="shared" si="2"/>
        <v>1970</v>
      </c>
      <c r="F41" s="27">
        <f t="shared" si="2"/>
        <v>1570</v>
      </c>
      <c r="G41" s="27">
        <f>SUM(G4:G27)</f>
        <v>1370</v>
      </c>
      <c r="H41" s="27">
        <f t="shared" si="2"/>
        <v>1370</v>
      </c>
      <c r="I41" s="27">
        <f t="shared" si="2"/>
        <v>2370</v>
      </c>
      <c r="J41" s="27">
        <f t="shared" si="2"/>
        <v>1370</v>
      </c>
      <c r="K41" s="27">
        <f t="shared" si="2"/>
        <v>1370</v>
      </c>
      <c r="L41" s="27">
        <f t="shared" si="2"/>
        <v>1370</v>
      </c>
      <c r="M41" s="28">
        <f t="shared" si="2"/>
        <v>2170</v>
      </c>
      <c r="O41" s="29">
        <f>SUM(B41:M41)</f>
        <v>19303</v>
      </c>
    </row>
    <row r="42" spans="1:15" ht="15" thickBot="1"/>
    <row r="43" spans="1:15" ht="15" thickBot="1">
      <c r="A43" s="30" t="s">
        <v>18</v>
      </c>
      <c r="B43" s="26">
        <f>B40-B41</f>
        <v>-233</v>
      </c>
      <c r="C43" s="26">
        <f>C40-C41</f>
        <v>30</v>
      </c>
      <c r="D43" s="26">
        <f>D40-D41</f>
        <v>30</v>
      </c>
      <c r="E43" s="26">
        <f>E40-E41</f>
        <v>-570</v>
      </c>
      <c r="F43" s="27">
        <f t="shared" ref="F43:M43" si="3">F40-F41</f>
        <v>-170</v>
      </c>
      <c r="G43" s="27">
        <f>G40-G41</f>
        <v>1330</v>
      </c>
      <c r="H43" s="27">
        <f>H40-H41</f>
        <v>30</v>
      </c>
      <c r="I43" s="27">
        <f t="shared" si="3"/>
        <v>-970</v>
      </c>
      <c r="J43" s="27">
        <f>J40-J41</f>
        <v>30</v>
      </c>
      <c r="K43" s="27">
        <f t="shared" si="3"/>
        <v>30</v>
      </c>
      <c r="L43" s="27">
        <f t="shared" si="3"/>
        <v>30</v>
      </c>
      <c r="M43" s="28">
        <f t="shared" si="3"/>
        <v>530</v>
      </c>
      <c r="O43" s="29">
        <f>SUM(B43:M43)</f>
        <v>97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Ruler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baseColWidth="10" defaultColWidth="8.83203125" defaultRowHeight="14" x14ac:dyDescent="0"/>
  <cols>
    <col min="1" max="1" width="22.83203125" bestFit="1" customWidth="1"/>
    <col min="2" max="13" width="9.83203125" customWidth="1"/>
    <col min="14" max="14" width="2.33203125" customWidth="1"/>
    <col min="15" max="15" width="9.5" customWidth="1"/>
    <col min="16" max="16" width="6" bestFit="1" customWidth="1"/>
    <col min="17" max="17" width="11.5" bestFit="1" customWidth="1"/>
  </cols>
  <sheetData>
    <row r="1" spans="1:15" ht="15" thickBot="1">
      <c r="A1" s="41" t="s">
        <v>13</v>
      </c>
      <c r="B1" s="38">
        <f>IF(B2&lt;=SINTESI!$V$15,1,0)</f>
        <v>1</v>
      </c>
      <c r="C1" s="38">
        <f>IF(C2&lt;=SINTESI!$V$15,1,0)</f>
        <v>0</v>
      </c>
      <c r="D1" s="38">
        <f>IF(D2&lt;=SINTESI!$V$15,1,0)</f>
        <v>0</v>
      </c>
      <c r="E1" s="38">
        <f>IF(E2&lt;=SINTESI!$V$15,1,0)</f>
        <v>0</v>
      </c>
      <c r="F1" s="38">
        <f>IF(F2&lt;=SINTESI!$V$15,1,0)</f>
        <v>0</v>
      </c>
      <c r="G1" s="38">
        <f>IF(G2&lt;=SINTESI!$V$15,1,0)</f>
        <v>0</v>
      </c>
      <c r="H1" s="38">
        <f>IF(H2&lt;=SINTESI!$V$15,1,0)</f>
        <v>0</v>
      </c>
      <c r="I1" s="38">
        <f>IF(I2&lt;=SINTESI!$V$15,1,0)</f>
        <v>0</v>
      </c>
      <c r="J1" s="38">
        <f>IF(J2&lt;=SINTESI!$V$15,1,0)</f>
        <v>0</v>
      </c>
      <c r="K1" s="38">
        <f>IF(K2&lt;=SINTESI!$V$15,1,0)</f>
        <v>0</v>
      </c>
      <c r="L1" s="38">
        <f>IF(L2&lt;=SINTESI!$V$15,1,0)</f>
        <v>0</v>
      </c>
      <c r="M1" s="38">
        <f>IF(M2&lt;=SINTESI!$V$15,1,0)</f>
        <v>0</v>
      </c>
    </row>
    <row r="2" spans="1:15" ht="15" thickBot="1"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</row>
    <row r="3" spans="1:15" ht="15" thickBot="1">
      <c r="B3" s="22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37" t="s">
        <v>11</v>
      </c>
      <c r="O3" s="24" t="s">
        <v>12</v>
      </c>
    </row>
    <row r="4" spans="1:15">
      <c r="A4" s="4" t="s">
        <v>28</v>
      </c>
      <c r="B4" s="14">
        <v>420</v>
      </c>
      <c r="C4" s="15">
        <v>420</v>
      </c>
      <c r="D4" s="15">
        <v>420</v>
      </c>
      <c r="E4" s="15">
        <v>420</v>
      </c>
      <c r="F4" s="15">
        <v>420</v>
      </c>
      <c r="G4" s="15">
        <v>420</v>
      </c>
      <c r="H4" s="15">
        <v>420</v>
      </c>
      <c r="I4" s="15">
        <v>420</v>
      </c>
      <c r="J4" s="15">
        <v>420</v>
      </c>
      <c r="K4" s="15">
        <v>420</v>
      </c>
      <c r="L4" s="15">
        <v>420</v>
      </c>
      <c r="M4" s="16">
        <v>420</v>
      </c>
      <c r="O4" s="21">
        <f t="shared" ref="O4:O26" si="0">SUM(B4:M4)</f>
        <v>5040</v>
      </c>
    </row>
    <row r="5" spans="1:15">
      <c r="A5" s="52" t="s">
        <v>29</v>
      </c>
      <c r="B5" s="49">
        <v>300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1">
        <v>0</v>
      </c>
      <c r="O5" s="21">
        <f>+SUM(B5:M5)</f>
        <v>300</v>
      </c>
    </row>
    <row r="6" spans="1:15">
      <c r="A6" s="52" t="s">
        <v>30</v>
      </c>
      <c r="B6" s="49">
        <v>0</v>
      </c>
      <c r="C6" s="50">
        <v>0</v>
      </c>
      <c r="D6" s="50">
        <v>0</v>
      </c>
      <c r="E6" s="50">
        <v>540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1">
        <v>0</v>
      </c>
      <c r="O6" s="21">
        <f>+SUM(B6:M6)</f>
        <v>540</v>
      </c>
    </row>
    <row r="7" spans="1:15">
      <c r="A7" s="5" t="s">
        <v>50</v>
      </c>
      <c r="B7" s="9">
        <v>120</v>
      </c>
      <c r="C7" s="10">
        <v>110</v>
      </c>
      <c r="D7" s="10">
        <v>90</v>
      </c>
      <c r="E7" s="10">
        <v>80</v>
      </c>
      <c r="F7" s="10">
        <v>89</v>
      </c>
      <c r="G7" s="10">
        <v>100</v>
      </c>
      <c r="H7" s="10">
        <v>111</v>
      </c>
      <c r="I7" s="10">
        <v>130</v>
      </c>
      <c r="J7" s="10">
        <v>105</v>
      </c>
      <c r="K7" s="10">
        <v>106</v>
      </c>
      <c r="L7" s="10">
        <v>104</v>
      </c>
      <c r="M7" s="11">
        <v>100</v>
      </c>
      <c r="O7" s="7">
        <f t="shared" si="0"/>
        <v>1245</v>
      </c>
    </row>
    <row r="8" spans="1:15">
      <c r="A8" s="5" t="s">
        <v>31</v>
      </c>
      <c r="B8" s="9">
        <v>400</v>
      </c>
      <c r="C8" s="10">
        <v>400</v>
      </c>
      <c r="D8" s="10">
        <v>400</v>
      </c>
      <c r="E8" s="10">
        <v>400</v>
      </c>
      <c r="F8" s="10">
        <v>400</v>
      </c>
      <c r="G8" s="10">
        <v>400</v>
      </c>
      <c r="H8" s="10">
        <v>400</v>
      </c>
      <c r="I8" s="10">
        <v>400</v>
      </c>
      <c r="J8" s="10">
        <v>400</v>
      </c>
      <c r="K8" s="10">
        <v>400</v>
      </c>
      <c r="L8" s="10">
        <v>400</v>
      </c>
      <c r="M8" s="11">
        <v>400</v>
      </c>
      <c r="O8" s="7">
        <f t="shared" si="0"/>
        <v>4800</v>
      </c>
    </row>
    <row r="9" spans="1:15">
      <c r="A9" s="5" t="s">
        <v>48</v>
      </c>
      <c r="B9" s="9">
        <v>25</v>
      </c>
      <c r="C9" s="10">
        <v>25</v>
      </c>
      <c r="D9" s="10">
        <v>25</v>
      </c>
      <c r="E9" s="10">
        <v>25</v>
      </c>
      <c r="F9" s="10">
        <v>20</v>
      </c>
      <c r="G9" s="10">
        <v>20</v>
      </c>
      <c r="H9" s="10">
        <v>40</v>
      </c>
      <c r="I9" s="10">
        <v>40</v>
      </c>
      <c r="J9" s="10">
        <v>25</v>
      </c>
      <c r="K9" s="10">
        <v>25</v>
      </c>
      <c r="L9" s="10">
        <v>25</v>
      </c>
      <c r="M9" s="11">
        <v>25</v>
      </c>
      <c r="O9" s="7">
        <f t="shared" si="0"/>
        <v>320</v>
      </c>
    </row>
    <row r="10" spans="1:15">
      <c r="A10" s="5" t="s">
        <v>32</v>
      </c>
      <c r="B10" s="9">
        <v>25</v>
      </c>
      <c r="C10" s="10">
        <v>25</v>
      </c>
      <c r="D10" s="10">
        <v>25</v>
      </c>
      <c r="E10" s="10">
        <v>25</v>
      </c>
      <c r="F10" s="10">
        <v>25</v>
      </c>
      <c r="G10" s="10">
        <v>25</v>
      </c>
      <c r="H10" s="10">
        <v>25</v>
      </c>
      <c r="I10" s="10">
        <v>25</v>
      </c>
      <c r="J10" s="10">
        <v>25</v>
      </c>
      <c r="K10" s="10">
        <v>25</v>
      </c>
      <c r="L10" s="10">
        <v>25</v>
      </c>
      <c r="M10" s="11">
        <v>25</v>
      </c>
      <c r="O10" s="7">
        <f t="shared" si="0"/>
        <v>300</v>
      </c>
    </row>
    <row r="11" spans="1:15">
      <c r="A11" s="5" t="s">
        <v>33</v>
      </c>
      <c r="B11" s="9">
        <v>110</v>
      </c>
      <c r="C11" s="10">
        <v>90</v>
      </c>
      <c r="D11" s="10">
        <v>90</v>
      </c>
      <c r="E11" s="10">
        <v>90</v>
      </c>
      <c r="F11" s="10">
        <v>90</v>
      </c>
      <c r="G11" s="10">
        <v>90</v>
      </c>
      <c r="H11" s="10">
        <v>90</v>
      </c>
      <c r="I11" s="10">
        <v>90</v>
      </c>
      <c r="J11" s="10">
        <v>90</v>
      </c>
      <c r="K11" s="10">
        <v>90</v>
      </c>
      <c r="L11" s="10">
        <v>90</v>
      </c>
      <c r="M11" s="11">
        <v>90</v>
      </c>
      <c r="O11" s="7">
        <f t="shared" si="0"/>
        <v>1100</v>
      </c>
    </row>
    <row r="12" spans="1:15">
      <c r="A12" s="5" t="s">
        <v>34</v>
      </c>
      <c r="B12" s="9">
        <v>30</v>
      </c>
      <c r="C12" s="10">
        <v>30</v>
      </c>
      <c r="D12" s="10">
        <v>30</v>
      </c>
      <c r="E12" s="10">
        <v>30</v>
      </c>
      <c r="F12" s="10">
        <v>30</v>
      </c>
      <c r="G12" s="10">
        <v>30</v>
      </c>
      <c r="H12" s="10">
        <v>30</v>
      </c>
      <c r="I12" s="10">
        <v>30</v>
      </c>
      <c r="J12" s="10">
        <v>30</v>
      </c>
      <c r="K12" s="10">
        <v>30</v>
      </c>
      <c r="L12" s="10">
        <v>30</v>
      </c>
      <c r="M12" s="11">
        <v>30</v>
      </c>
      <c r="O12" s="7">
        <f t="shared" si="0"/>
        <v>360</v>
      </c>
    </row>
    <row r="13" spans="1:15">
      <c r="A13" s="5" t="s">
        <v>35</v>
      </c>
      <c r="B13" s="9">
        <v>30</v>
      </c>
      <c r="C13" s="10">
        <v>30</v>
      </c>
      <c r="D13" s="10">
        <v>30</v>
      </c>
      <c r="E13" s="10">
        <v>30</v>
      </c>
      <c r="F13" s="10">
        <v>30</v>
      </c>
      <c r="G13" s="10">
        <v>30</v>
      </c>
      <c r="H13" s="10">
        <v>30</v>
      </c>
      <c r="I13" s="10">
        <v>30</v>
      </c>
      <c r="J13" s="10">
        <v>30</v>
      </c>
      <c r="K13" s="10">
        <v>30</v>
      </c>
      <c r="L13" s="10">
        <v>30</v>
      </c>
      <c r="M13" s="11">
        <v>30</v>
      </c>
      <c r="O13" s="7">
        <f t="shared" si="0"/>
        <v>360</v>
      </c>
    </row>
    <row r="14" spans="1:15">
      <c r="A14" s="5" t="s">
        <v>36</v>
      </c>
      <c r="B14" s="9">
        <v>113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1">
        <v>340</v>
      </c>
      <c r="O14" s="7">
        <f t="shared" si="0"/>
        <v>453</v>
      </c>
    </row>
    <row r="15" spans="1:15">
      <c r="A15" s="17" t="s">
        <v>20</v>
      </c>
      <c r="B15" s="18">
        <v>0</v>
      </c>
      <c r="C15" s="19">
        <v>0</v>
      </c>
      <c r="D15" s="19">
        <v>0</v>
      </c>
      <c r="E15" s="19">
        <v>0</v>
      </c>
      <c r="F15" s="19">
        <v>150</v>
      </c>
      <c r="G15" s="19">
        <v>0</v>
      </c>
      <c r="H15" s="19">
        <v>0</v>
      </c>
      <c r="I15" s="19">
        <v>850</v>
      </c>
      <c r="J15" s="19">
        <v>0</v>
      </c>
      <c r="K15" s="19">
        <v>0</v>
      </c>
      <c r="L15" s="19">
        <v>0</v>
      </c>
      <c r="M15" s="20">
        <v>300</v>
      </c>
      <c r="O15" s="7">
        <f t="shared" si="0"/>
        <v>1300</v>
      </c>
    </row>
    <row r="16" spans="1:15">
      <c r="A16" s="17" t="s">
        <v>37</v>
      </c>
      <c r="B16" s="18">
        <v>78</v>
      </c>
      <c r="C16" s="19">
        <v>78</v>
      </c>
      <c r="D16" s="19">
        <v>78</v>
      </c>
      <c r="E16" s="19">
        <v>78</v>
      </c>
      <c r="F16" s="19">
        <v>78</v>
      </c>
      <c r="G16" s="19">
        <v>78</v>
      </c>
      <c r="H16" s="19">
        <v>78</v>
      </c>
      <c r="I16" s="19">
        <v>78</v>
      </c>
      <c r="J16" s="19">
        <v>78</v>
      </c>
      <c r="K16" s="19">
        <v>78</v>
      </c>
      <c r="L16" s="19">
        <v>78</v>
      </c>
      <c r="M16" s="20">
        <v>78</v>
      </c>
      <c r="O16" s="7">
        <f t="shared" si="0"/>
        <v>936</v>
      </c>
    </row>
    <row r="17" spans="1:16">
      <c r="A17" s="17" t="s">
        <v>38</v>
      </c>
      <c r="B17" s="18">
        <v>20</v>
      </c>
      <c r="C17" s="19">
        <v>20</v>
      </c>
      <c r="D17" s="19">
        <v>20</v>
      </c>
      <c r="E17" s="19">
        <v>20</v>
      </c>
      <c r="F17" s="19">
        <v>20</v>
      </c>
      <c r="G17" s="19">
        <v>20</v>
      </c>
      <c r="H17" s="19">
        <v>20</v>
      </c>
      <c r="I17" s="19">
        <v>20</v>
      </c>
      <c r="J17" s="19">
        <v>20</v>
      </c>
      <c r="K17" s="19">
        <v>20</v>
      </c>
      <c r="L17" s="19">
        <v>20</v>
      </c>
      <c r="M17" s="20">
        <v>20</v>
      </c>
      <c r="O17" s="7">
        <f t="shared" si="0"/>
        <v>240</v>
      </c>
    </row>
    <row r="18" spans="1:16">
      <c r="A18" s="17" t="s">
        <v>39</v>
      </c>
      <c r="B18" s="18">
        <v>50</v>
      </c>
      <c r="C18" s="19">
        <v>50</v>
      </c>
      <c r="D18" s="19">
        <v>50</v>
      </c>
      <c r="E18" s="19">
        <v>50</v>
      </c>
      <c r="F18" s="19">
        <v>50</v>
      </c>
      <c r="G18" s="19">
        <v>50</v>
      </c>
      <c r="H18" s="19">
        <v>50</v>
      </c>
      <c r="I18" s="19">
        <v>50</v>
      </c>
      <c r="J18" s="19">
        <v>50</v>
      </c>
      <c r="K18" s="19">
        <v>50</v>
      </c>
      <c r="L18" s="19">
        <v>50</v>
      </c>
      <c r="M18" s="20">
        <v>50</v>
      </c>
      <c r="O18" s="7">
        <f t="shared" si="0"/>
        <v>600</v>
      </c>
    </row>
    <row r="19" spans="1:16">
      <c r="A19" s="17" t="s">
        <v>40</v>
      </c>
      <c r="B19" s="18">
        <v>0</v>
      </c>
      <c r="C19" s="19">
        <v>50</v>
      </c>
      <c r="D19" s="19">
        <v>0</v>
      </c>
      <c r="E19" s="19">
        <v>0</v>
      </c>
      <c r="F19" s="19">
        <v>50</v>
      </c>
      <c r="G19" s="19">
        <v>50</v>
      </c>
      <c r="H19" s="19">
        <v>0</v>
      </c>
      <c r="I19" s="19">
        <v>50</v>
      </c>
      <c r="J19" s="19">
        <v>0</v>
      </c>
      <c r="K19" s="19">
        <v>50</v>
      </c>
      <c r="L19" s="19">
        <v>50</v>
      </c>
      <c r="M19" s="20">
        <v>50</v>
      </c>
      <c r="O19" s="7">
        <f t="shared" si="0"/>
        <v>350</v>
      </c>
    </row>
    <row r="20" spans="1:16">
      <c r="A20" s="17" t="s">
        <v>49</v>
      </c>
      <c r="B20" s="18">
        <v>40</v>
      </c>
      <c r="C20" s="19">
        <v>40</v>
      </c>
      <c r="D20" s="19">
        <v>40</v>
      </c>
      <c r="E20" s="19">
        <v>40</v>
      </c>
      <c r="F20" s="19">
        <v>40</v>
      </c>
      <c r="G20" s="19">
        <v>40</v>
      </c>
      <c r="H20" s="19">
        <v>40</v>
      </c>
      <c r="I20" s="19">
        <v>40</v>
      </c>
      <c r="J20" s="19">
        <v>40</v>
      </c>
      <c r="K20" s="19">
        <v>40</v>
      </c>
      <c r="L20" s="19">
        <v>40</v>
      </c>
      <c r="M20" s="20">
        <v>40</v>
      </c>
      <c r="O20" s="7">
        <f t="shared" si="0"/>
        <v>480</v>
      </c>
    </row>
    <row r="21" spans="1:16">
      <c r="A21" s="17" t="s">
        <v>41</v>
      </c>
      <c r="B21" s="18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>
        <v>0</v>
      </c>
      <c r="O21" s="7">
        <f t="shared" si="0"/>
        <v>0</v>
      </c>
    </row>
    <row r="22" spans="1:16">
      <c r="A22" s="17" t="s">
        <v>42</v>
      </c>
      <c r="B22" s="18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>
        <v>0</v>
      </c>
      <c r="O22" s="7">
        <f t="shared" si="0"/>
        <v>0</v>
      </c>
    </row>
    <row r="23" spans="1:16">
      <c r="A23" s="17" t="s">
        <v>43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  <c r="O23" s="7">
        <f t="shared" si="0"/>
        <v>0</v>
      </c>
    </row>
    <row r="24" spans="1:16">
      <c r="A24" s="17" t="s">
        <v>44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0">
        <v>0</v>
      </c>
      <c r="O24" s="7">
        <f t="shared" si="0"/>
        <v>0</v>
      </c>
    </row>
    <row r="25" spans="1:16">
      <c r="A25" s="17" t="s">
        <v>45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  <c r="O25" s="44">
        <f t="shared" si="0"/>
        <v>0</v>
      </c>
    </row>
    <row r="26" spans="1:16">
      <c r="A26" s="17" t="s">
        <v>46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58">
        <v>0</v>
      </c>
      <c r="O26" s="44">
        <f t="shared" si="0"/>
        <v>0</v>
      </c>
    </row>
    <row r="27" spans="1:16" ht="15" thickBot="1">
      <c r="A27" s="6" t="s">
        <v>47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43">
        <v>0</v>
      </c>
      <c r="O27" s="8">
        <f>SUM(B27:M27)</f>
        <v>0</v>
      </c>
    </row>
    <row r="29" spans="1:16" ht="15" thickBot="1">
      <c r="G29" s="42"/>
    </row>
    <row r="30" spans="1:16" ht="15" thickBot="1">
      <c r="A30" s="41" t="s">
        <v>14</v>
      </c>
      <c r="B30" s="53"/>
      <c r="C30" s="53"/>
      <c r="D30" s="53"/>
      <c r="E30" s="53"/>
      <c r="F30" s="53"/>
      <c r="H30" s="53"/>
      <c r="I30" s="53"/>
      <c r="J30" s="53"/>
      <c r="K30" s="53"/>
      <c r="L30" s="42"/>
    </row>
    <row r="31" spans="1:16" ht="15" thickBot="1">
      <c r="A31" s="39"/>
      <c r="H31" s="42"/>
      <c r="O31" s="24" t="s">
        <v>12</v>
      </c>
    </row>
    <row r="32" spans="1:16">
      <c r="A32" s="1" t="s">
        <v>15</v>
      </c>
      <c r="B32" s="14">
        <v>1400</v>
      </c>
      <c r="C32" s="15">
        <v>1450</v>
      </c>
      <c r="D32" s="15">
        <v>1400</v>
      </c>
      <c r="E32" s="15">
        <v>1400</v>
      </c>
      <c r="F32" s="15">
        <v>1400</v>
      </c>
      <c r="G32" s="15">
        <v>2700</v>
      </c>
      <c r="H32" s="15">
        <v>1450</v>
      </c>
      <c r="I32" s="15">
        <v>1450</v>
      </c>
      <c r="J32" s="15">
        <v>1450</v>
      </c>
      <c r="K32" s="15">
        <v>1450</v>
      </c>
      <c r="L32" s="15">
        <v>1450</v>
      </c>
      <c r="M32" s="16">
        <v>2700</v>
      </c>
      <c r="O32" s="21">
        <f>SUM(B32:M32)</f>
        <v>19700</v>
      </c>
      <c r="P32" s="53"/>
    </row>
    <row r="33" spans="1:16">
      <c r="A33" s="2" t="s">
        <v>23</v>
      </c>
      <c r="B33" s="31">
        <v>0</v>
      </c>
      <c r="C33" s="32">
        <v>0</v>
      </c>
      <c r="D33" s="10">
        <v>0</v>
      </c>
      <c r="E33" s="32">
        <v>0</v>
      </c>
      <c r="F33" s="10">
        <v>0</v>
      </c>
      <c r="G33" s="32">
        <v>0</v>
      </c>
      <c r="H33" s="32">
        <v>0</v>
      </c>
      <c r="I33" s="32">
        <v>0</v>
      </c>
      <c r="J33" s="10">
        <v>0</v>
      </c>
      <c r="K33" s="32">
        <v>0</v>
      </c>
      <c r="L33" s="32">
        <v>0</v>
      </c>
      <c r="M33" s="33">
        <v>0</v>
      </c>
      <c r="O33" s="7">
        <f>SUM(B33:M33)</f>
        <v>0</v>
      </c>
    </row>
    <row r="34" spans="1:16">
      <c r="A34" s="54" t="s">
        <v>24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7">
        <v>0</v>
      </c>
      <c r="O34" s="44">
        <f>+SUM(B34:M34)</f>
        <v>0</v>
      </c>
    </row>
    <row r="35" spans="1:16">
      <c r="A35" s="54" t="s">
        <v>25</v>
      </c>
      <c r="B35" s="55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7">
        <v>0</v>
      </c>
      <c r="O35" s="44">
        <f>+SUM(B35:M35)</f>
        <v>0</v>
      </c>
    </row>
    <row r="36" spans="1:16">
      <c r="A36" s="54" t="s">
        <v>26</v>
      </c>
      <c r="B36" s="18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0">
        <v>0</v>
      </c>
      <c r="O36" s="44">
        <f>+SUM(B36:M36)</f>
        <v>0</v>
      </c>
    </row>
    <row r="37" spans="1:16" ht="15" thickBot="1">
      <c r="A37" s="3" t="s">
        <v>27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  <c r="O37" s="8">
        <f>SUM(B37:M37)</f>
        <v>0</v>
      </c>
      <c r="P37" s="42"/>
    </row>
    <row r="38" spans="1:16">
      <c r="A38" s="5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6" ht="15" thickBot="1"/>
    <row r="40" spans="1:16" ht="15" thickBot="1">
      <c r="A40" s="30" t="s">
        <v>16</v>
      </c>
      <c r="B40" s="26">
        <f t="shared" ref="B40:M40" si="1">SUM(B32:B37)</f>
        <v>1400</v>
      </c>
      <c r="C40" s="27">
        <f t="shared" si="1"/>
        <v>1450</v>
      </c>
      <c r="D40" s="27">
        <f t="shared" si="1"/>
        <v>1400</v>
      </c>
      <c r="E40" s="27">
        <f t="shared" si="1"/>
        <v>1400</v>
      </c>
      <c r="F40" s="27">
        <f t="shared" si="1"/>
        <v>1400</v>
      </c>
      <c r="G40" s="27">
        <f t="shared" si="1"/>
        <v>2700</v>
      </c>
      <c r="H40" s="27">
        <f t="shared" si="1"/>
        <v>1450</v>
      </c>
      <c r="I40" s="27">
        <f t="shared" si="1"/>
        <v>1450</v>
      </c>
      <c r="J40" s="27">
        <f t="shared" si="1"/>
        <v>1450</v>
      </c>
      <c r="K40" s="27">
        <f t="shared" si="1"/>
        <v>1450</v>
      </c>
      <c r="L40" s="27">
        <f t="shared" si="1"/>
        <v>1450</v>
      </c>
      <c r="M40" s="28">
        <f t="shared" si="1"/>
        <v>2700</v>
      </c>
      <c r="O40" s="29">
        <f>SUM(B40:M40)</f>
        <v>19700</v>
      </c>
    </row>
    <row r="41" spans="1:16" ht="15" thickBot="1">
      <c r="A41" s="25" t="s">
        <v>17</v>
      </c>
      <c r="B41" s="26">
        <f>SUM(B4:B27)</f>
        <v>1761</v>
      </c>
      <c r="C41" s="27">
        <f t="shared" ref="C41:M41" si="2">SUM(C4:C27)</f>
        <v>1368</v>
      </c>
      <c r="D41" s="27">
        <f t="shared" si="2"/>
        <v>1298</v>
      </c>
      <c r="E41" s="27">
        <f t="shared" si="2"/>
        <v>1828</v>
      </c>
      <c r="F41" s="27">
        <f t="shared" si="2"/>
        <v>1492</v>
      </c>
      <c r="G41" s="27">
        <f>SUM(G4:G27)</f>
        <v>1353</v>
      </c>
      <c r="H41" s="27">
        <f t="shared" si="2"/>
        <v>1334</v>
      </c>
      <c r="I41" s="27">
        <f t="shared" si="2"/>
        <v>2253</v>
      </c>
      <c r="J41" s="27">
        <f t="shared" si="2"/>
        <v>1313</v>
      </c>
      <c r="K41" s="27">
        <f t="shared" si="2"/>
        <v>1364</v>
      </c>
      <c r="L41" s="27">
        <f t="shared" si="2"/>
        <v>1362</v>
      </c>
      <c r="M41" s="28">
        <f t="shared" si="2"/>
        <v>1998</v>
      </c>
      <c r="O41" s="29">
        <f>SUM(B41:M41)</f>
        <v>18724</v>
      </c>
    </row>
    <row r="42" spans="1:16" ht="15" thickBot="1"/>
    <row r="43" spans="1:16" ht="15" thickBot="1">
      <c r="A43" s="30" t="s">
        <v>18</v>
      </c>
      <c r="B43" s="26">
        <f>B40-B41</f>
        <v>-361</v>
      </c>
      <c r="C43" s="26">
        <f>C40-C41</f>
        <v>82</v>
      </c>
      <c r="D43" s="26">
        <f>D40-D41</f>
        <v>102</v>
      </c>
      <c r="E43" s="26">
        <f>E40-E41</f>
        <v>-428</v>
      </c>
      <c r="F43" s="27">
        <f t="shared" ref="F43:M43" si="3">F40-F41</f>
        <v>-92</v>
      </c>
      <c r="G43" s="27">
        <f>G40-G41</f>
        <v>1347</v>
      </c>
      <c r="H43" s="27">
        <f>H40-H41</f>
        <v>116</v>
      </c>
      <c r="I43" s="27">
        <f t="shared" si="3"/>
        <v>-803</v>
      </c>
      <c r="J43" s="27">
        <f>J40-J41</f>
        <v>137</v>
      </c>
      <c r="K43" s="27">
        <f t="shared" si="3"/>
        <v>86</v>
      </c>
      <c r="L43" s="27">
        <f t="shared" si="3"/>
        <v>88</v>
      </c>
      <c r="M43" s="28">
        <f t="shared" si="3"/>
        <v>702</v>
      </c>
      <c r="O43" s="29">
        <f>SUM(B43:M43)</f>
        <v>976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Ruler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baseColWidth="10" defaultColWidth="8.83203125" defaultRowHeight="14" x14ac:dyDescent="0"/>
  <cols>
    <col min="1" max="1" width="22.83203125" bestFit="1" customWidth="1"/>
    <col min="2" max="13" width="9.83203125" customWidth="1"/>
    <col min="14" max="14" width="2.33203125" customWidth="1"/>
  </cols>
  <sheetData>
    <row r="1" spans="1:15" ht="15" thickBot="1">
      <c r="A1" s="40" t="s">
        <v>13</v>
      </c>
    </row>
    <row r="2" spans="1:15" ht="15" thickBot="1"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</row>
    <row r="3" spans="1:15" ht="15" thickBot="1">
      <c r="B3" s="22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37" t="s">
        <v>11</v>
      </c>
      <c r="O3" s="24" t="s">
        <v>12</v>
      </c>
    </row>
    <row r="4" spans="1:15">
      <c r="A4" s="4" t="str">
        <f>+CONSUNTIVO!A4</f>
        <v>Rata Auto</v>
      </c>
      <c r="B4" s="14">
        <f>IF(SINTESI!$B$1&gt;=B$2,CONSUNTIVO!B4-BUDGET!B4,0)</f>
        <v>0</v>
      </c>
      <c r="C4" s="15">
        <f>IF(SINTESI!$B$1&gt;=C$2,CONSUNTIVO!C4-BUDGET!C4,0)</f>
        <v>0</v>
      </c>
      <c r="D4" s="15">
        <f>IF(SINTESI!$B$1&gt;=D$2,CONSUNTIVO!D4-BUDGET!D4,0)</f>
        <v>0</v>
      </c>
      <c r="E4" s="15">
        <f>IF(SINTESI!$B$1&gt;=E$2,CONSUNTIVO!E4-BUDGET!E4,0)</f>
        <v>0</v>
      </c>
      <c r="F4" s="15">
        <f>IF(SINTESI!$B$1&gt;=F$2,CONSUNTIVO!F4-BUDGET!F4,0)</f>
        <v>0</v>
      </c>
      <c r="G4" s="15">
        <f>IF(SINTESI!$B$1&gt;=G$2,CONSUNTIVO!G4-BUDGET!G4,0)</f>
        <v>0</v>
      </c>
      <c r="H4" s="15">
        <f>IF(SINTESI!$B$1&gt;=H$2,CONSUNTIVO!H4-BUDGET!H4,0)</f>
        <v>0</v>
      </c>
      <c r="I4" s="15">
        <f>IF(SINTESI!$B$1&gt;=I$2,CONSUNTIVO!I4-BUDGET!I4,0)</f>
        <v>0</v>
      </c>
      <c r="J4" s="15">
        <f>IF(SINTESI!$B$1&gt;=J$2,CONSUNTIVO!J4-BUDGET!J4,0)</f>
        <v>0</v>
      </c>
      <c r="K4" s="15">
        <f>IF(SINTESI!$B$1&gt;=K$2,CONSUNTIVO!K4-BUDGET!K4,0)</f>
        <v>0</v>
      </c>
      <c r="L4" s="15">
        <f>IF(SINTESI!$B$1&gt;=L$2,CONSUNTIVO!L4-BUDGET!L4,0)</f>
        <v>0</v>
      </c>
      <c r="M4" s="16">
        <f>IF(SINTESI!$B$1&gt;=M$2,CONSUNTIVO!M4-BUDGET!M4,0)</f>
        <v>0</v>
      </c>
      <c r="O4" s="21">
        <f>SUM(B4:M4)</f>
        <v>0</v>
      </c>
    </row>
    <row r="5" spans="1:15">
      <c r="A5" s="52" t="str">
        <f>+CONSUNTIVO!A5</f>
        <v>Bollo Auto</v>
      </c>
      <c r="B5" s="49">
        <f>IF(SINTESI!$B$1&gt;=B$2,CONSUNTIVO!B5-BUDGET!B5,0)</f>
        <v>150</v>
      </c>
      <c r="C5" s="50">
        <f>IF(SINTESI!$B$1&gt;=C$2,CONSUNTIVO!C5-BUDGET!C5,0)</f>
        <v>0</v>
      </c>
      <c r="D5" s="50">
        <f>IF(SINTESI!$B$1&gt;=D$2,CONSUNTIVO!D5-BUDGET!D5,0)</f>
        <v>0</v>
      </c>
      <c r="E5" s="50">
        <f>IF(SINTESI!$B$1&gt;=E$2,CONSUNTIVO!E5-BUDGET!E5,0)</f>
        <v>0</v>
      </c>
      <c r="F5" s="50">
        <f>IF(SINTESI!$B$1&gt;=F$2,CONSUNTIVO!F5-BUDGET!F5,0)</f>
        <v>0</v>
      </c>
      <c r="G5" s="50">
        <f>IF(SINTESI!$B$1&gt;=G$2,CONSUNTIVO!G5-BUDGET!G5,0)</f>
        <v>0</v>
      </c>
      <c r="H5" s="50">
        <f>IF(SINTESI!$B$1&gt;=H$2,CONSUNTIVO!H5-BUDGET!H5,0)</f>
        <v>0</v>
      </c>
      <c r="I5" s="50">
        <f>IF(SINTESI!$B$1&gt;=I$2,CONSUNTIVO!I5-BUDGET!I5,0)</f>
        <v>0</v>
      </c>
      <c r="J5" s="50">
        <f>IF(SINTESI!$B$1&gt;=J$2,CONSUNTIVO!J5-BUDGET!J5,0)</f>
        <v>0</v>
      </c>
      <c r="K5" s="50">
        <f>IF(SINTESI!$B$1&gt;=K$2,CONSUNTIVO!K5-BUDGET!K5,0)</f>
        <v>0</v>
      </c>
      <c r="L5" s="50">
        <f>IF(SINTESI!$B$1&gt;=L$2,CONSUNTIVO!L5-BUDGET!L5,0)</f>
        <v>0</v>
      </c>
      <c r="M5" s="51">
        <f>IF(SINTESI!$B$1&gt;=M$2,CONSUNTIVO!M5-BUDGET!M5,0)</f>
        <v>0</v>
      </c>
      <c r="O5" s="21">
        <f>SUM(B5:M5)</f>
        <v>150</v>
      </c>
    </row>
    <row r="6" spans="1:15">
      <c r="A6" s="52" t="str">
        <f>+CONSUNTIVO!A6</f>
        <v>Assicurazione auto</v>
      </c>
      <c r="B6" s="49">
        <f>IF(SINTESI!$B$1&gt;=B$2,CONSUNTIVO!B6-BUDGET!B6,0)</f>
        <v>0</v>
      </c>
      <c r="C6" s="50">
        <f>IF(SINTESI!$B$1&gt;=C$2,CONSUNTIVO!C6-BUDGET!C6,0)</f>
        <v>0</v>
      </c>
      <c r="D6" s="50">
        <f>IF(SINTESI!$B$1&gt;=D$2,CONSUNTIVO!D6-BUDGET!D6,0)</f>
        <v>0</v>
      </c>
      <c r="E6" s="50">
        <f>IF(SINTESI!$B$1&gt;=E$2,CONSUNTIVO!E6-BUDGET!E6,0)</f>
        <v>-60</v>
      </c>
      <c r="F6" s="50">
        <f>IF(SINTESI!$B$1&gt;=F$2,CONSUNTIVO!F6-BUDGET!F6,0)</f>
        <v>0</v>
      </c>
      <c r="G6" s="50">
        <f>IF(SINTESI!$B$1&gt;=G$2,CONSUNTIVO!G6-BUDGET!G6,0)</f>
        <v>0</v>
      </c>
      <c r="H6" s="50">
        <f>IF(SINTESI!$B$1&gt;=H$2,CONSUNTIVO!H6-BUDGET!H6,0)</f>
        <v>0</v>
      </c>
      <c r="I6" s="50">
        <f>IF(SINTESI!$B$1&gt;=I$2,CONSUNTIVO!I6-BUDGET!I6,0)</f>
        <v>0</v>
      </c>
      <c r="J6" s="50">
        <f>IF(SINTESI!$B$1&gt;=J$2,CONSUNTIVO!J6-BUDGET!J6,0)</f>
        <v>0</v>
      </c>
      <c r="K6" s="50">
        <f>IF(SINTESI!$B$1&gt;=K$2,CONSUNTIVO!K6-BUDGET!K6,0)</f>
        <v>0</v>
      </c>
      <c r="L6" s="50">
        <f>IF(SINTESI!$B$1&gt;=L$2,CONSUNTIVO!L6-BUDGET!L6,0)</f>
        <v>0</v>
      </c>
      <c r="M6" s="51">
        <f>IF(SINTESI!$B$1&gt;=M$2,CONSUNTIVO!M6-BUDGET!M6,0)</f>
        <v>0</v>
      </c>
      <c r="O6" s="21">
        <f>SUM(B6:M6)</f>
        <v>-60</v>
      </c>
    </row>
    <row r="7" spans="1:15">
      <c r="A7" s="5" t="str">
        <f>+CONSUNTIVO!A7</f>
        <v>Carburante Auto</v>
      </c>
      <c r="B7" s="49">
        <f>IF(SINTESI!$B$1&gt;=B$2,CONSUNTIVO!B7-BUDGET!B7,0)</f>
        <v>20</v>
      </c>
      <c r="C7" s="50">
        <f>IF(SINTESI!$B$1&gt;=C$2,CONSUNTIVO!C7-BUDGET!C7,0)</f>
        <v>10</v>
      </c>
      <c r="D7" s="50">
        <f>IF(SINTESI!$B$1&gt;=D$2,CONSUNTIVO!D7-BUDGET!D7,0)</f>
        <v>-10</v>
      </c>
      <c r="E7" s="50">
        <f>IF(SINTESI!$B$1&gt;=E$2,CONSUNTIVO!E7-BUDGET!E7,0)</f>
        <v>-20</v>
      </c>
      <c r="F7" s="50">
        <f>IF(SINTESI!$B$1&gt;=F$2,CONSUNTIVO!F7-BUDGET!F7,0)</f>
        <v>-11</v>
      </c>
      <c r="G7" s="50">
        <f>IF(SINTESI!$B$1&gt;=G$2,CONSUNTIVO!G7-BUDGET!G7,0)</f>
        <v>0</v>
      </c>
      <c r="H7" s="50">
        <f>IF(SINTESI!$B$1&gt;=H$2,CONSUNTIVO!H7-BUDGET!H7,0)</f>
        <v>11</v>
      </c>
      <c r="I7" s="50">
        <f>IF(SINTESI!$B$1&gt;=I$2,CONSUNTIVO!I7-BUDGET!I7,0)</f>
        <v>30</v>
      </c>
      <c r="J7" s="50">
        <f>IF(SINTESI!$B$1&gt;=J$2,CONSUNTIVO!J7-BUDGET!J7,0)</f>
        <v>5</v>
      </c>
      <c r="K7" s="50">
        <f>IF(SINTESI!$B$1&gt;=K$2,CONSUNTIVO!K7-BUDGET!K7,0)</f>
        <v>6</v>
      </c>
      <c r="L7" s="50">
        <f>IF(SINTESI!$B$1&gt;=L$2,CONSUNTIVO!L7-BUDGET!L7,0)</f>
        <v>4</v>
      </c>
      <c r="M7" s="51">
        <f>IF(SINTESI!$B$1&gt;=M$2,CONSUNTIVO!M7-BUDGET!M7,0)</f>
        <v>0</v>
      </c>
      <c r="O7" s="21">
        <f>SUM(B7:M7)</f>
        <v>45</v>
      </c>
    </row>
    <row r="8" spans="1:15">
      <c r="A8" s="5" t="str">
        <f>+CONSUNTIVO!A8</f>
        <v>Affitto/Mutuo</v>
      </c>
      <c r="B8" s="49">
        <f>IF(SINTESI!$B$1&gt;=B$2,CONSUNTIVO!B8-BUDGET!B8,0)</f>
        <v>0</v>
      </c>
      <c r="C8" s="50">
        <f>IF(SINTESI!$B$1&gt;=C$2,CONSUNTIVO!C8-BUDGET!C8,0)</f>
        <v>0</v>
      </c>
      <c r="D8" s="50">
        <f>IF(SINTESI!$B$1&gt;=D$2,CONSUNTIVO!D8-BUDGET!D8,0)</f>
        <v>0</v>
      </c>
      <c r="E8" s="50">
        <f>IF(SINTESI!$B$1&gt;=E$2,CONSUNTIVO!E8-BUDGET!E8,0)</f>
        <v>0</v>
      </c>
      <c r="F8" s="50">
        <f>IF(SINTESI!$B$1&gt;=F$2,CONSUNTIVO!F8-BUDGET!F8,0)</f>
        <v>0</v>
      </c>
      <c r="G8" s="50">
        <f>IF(SINTESI!$B$1&gt;=G$2,CONSUNTIVO!G8-BUDGET!G8,0)</f>
        <v>0</v>
      </c>
      <c r="H8" s="50">
        <f>IF(SINTESI!$B$1&gt;=H$2,CONSUNTIVO!H8-BUDGET!H8,0)</f>
        <v>0</v>
      </c>
      <c r="I8" s="50">
        <f>IF(SINTESI!$B$1&gt;=I$2,CONSUNTIVO!I8-BUDGET!I8,0)</f>
        <v>0</v>
      </c>
      <c r="J8" s="50">
        <f>IF(SINTESI!$B$1&gt;=J$2,CONSUNTIVO!J8-BUDGET!J8,0)</f>
        <v>0</v>
      </c>
      <c r="K8" s="50">
        <f>IF(SINTESI!$B$1&gt;=K$2,CONSUNTIVO!K8-BUDGET!K8,0)</f>
        <v>0</v>
      </c>
      <c r="L8" s="50">
        <f>IF(SINTESI!$B$1&gt;=L$2,CONSUNTIVO!L8-BUDGET!L8,0)</f>
        <v>0</v>
      </c>
      <c r="M8" s="51">
        <f>IF(SINTESI!$B$1&gt;=M$2,CONSUNTIVO!M8-BUDGET!M8,0)</f>
        <v>0</v>
      </c>
      <c r="O8" s="21">
        <f>SUM(B8:M8)</f>
        <v>0</v>
      </c>
    </row>
    <row r="9" spans="1:15">
      <c r="A9" s="5" t="str">
        <f>+CONSUNTIVO!A9</f>
        <v>Elettricità</v>
      </c>
      <c r="B9" s="49">
        <f>IF(SINTESI!$B$1&gt;=B$2,CONSUNTIVO!B9-BUDGET!B9,0)</f>
        <v>0</v>
      </c>
      <c r="C9" s="50">
        <f>IF(SINTESI!$B$1&gt;=C$2,CONSUNTIVO!C9-BUDGET!C9,0)</f>
        <v>0</v>
      </c>
      <c r="D9" s="50">
        <f>IF(SINTESI!$B$1&gt;=D$2,CONSUNTIVO!D9-BUDGET!D9,0)</f>
        <v>0</v>
      </c>
      <c r="E9" s="50">
        <f>IF(SINTESI!$B$1&gt;=E$2,CONSUNTIVO!E9-BUDGET!E9,0)</f>
        <v>0</v>
      </c>
      <c r="F9" s="50">
        <f>IF(SINTESI!$B$1&gt;=F$2,CONSUNTIVO!F9-BUDGET!F9,0)</f>
        <v>-5</v>
      </c>
      <c r="G9" s="50">
        <f>IF(SINTESI!$B$1&gt;=G$2,CONSUNTIVO!G9-BUDGET!G9,0)</f>
        <v>-5</v>
      </c>
      <c r="H9" s="50">
        <f>IF(SINTESI!$B$1&gt;=H$2,CONSUNTIVO!H9-BUDGET!H9,0)</f>
        <v>15</v>
      </c>
      <c r="I9" s="50">
        <f>IF(SINTESI!$B$1&gt;=I$2,CONSUNTIVO!I9-BUDGET!I9,0)</f>
        <v>15</v>
      </c>
      <c r="J9" s="50">
        <f>IF(SINTESI!$B$1&gt;=J$2,CONSUNTIVO!J9-BUDGET!J9,0)</f>
        <v>0</v>
      </c>
      <c r="K9" s="50">
        <f>IF(SINTESI!$B$1&gt;=K$2,CONSUNTIVO!K9-BUDGET!K9,0)</f>
        <v>0</v>
      </c>
      <c r="L9" s="50">
        <f>IF(SINTESI!$B$1&gt;=L$2,CONSUNTIVO!L9-BUDGET!L9,0)</f>
        <v>0</v>
      </c>
      <c r="M9" s="51">
        <f>IF(SINTESI!$B$1&gt;=M$2,CONSUNTIVO!M9-BUDGET!M9,0)</f>
        <v>0</v>
      </c>
      <c r="O9" s="21">
        <f>SUM(B9:M9)</f>
        <v>20</v>
      </c>
    </row>
    <row r="10" spans="1:15">
      <c r="A10" s="5" t="str">
        <f>+CONSUNTIVO!A10</f>
        <v>Gas</v>
      </c>
      <c r="B10" s="49">
        <f>IF(SINTESI!$B$1&gt;=B$2,CONSUNTIVO!B10-BUDGET!B10,0)</f>
        <v>0</v>
      </c>
      <c r="C10" s="50">
        <f>IF(SINTESI!$B$1&gt;=C$2,CONSUNTIVO!C10-BUDGET!C10,0)</f>
        <v>0</v>
      </c>
      <c r="D10" s="50">
        <f>IF(SINTESI!$B$1&gt;=D$2,CONSUNTIVO!D10-BUDGET!D10,0)</f>
        <v>0</v>
      </c>
      <c r="E10" s="50">
        <f>IF(SINTESI!$B$1&gt;=E$2,CONSUNTIVO!E10-BUDGET!E10,0)</f>
        <v>0</v>
      </c>
      <c r="F10" s="50">
        <f>IF(SINTESI!$B$1&gt;=F$2,CONSUNTIVO!F10-BUDGET!F10,0)</f>
        <v>0</v>
      </c>
      <c r="G10" s="50">
        <f>IF(SINTESI!$B$1&gt;=G$2,CONSUNTIVO!G10-BUDGET!G10,0)</f>
        <v>0</v>
      </c>
      <c r="H10" s="50">
        <f>IF(SINTESI!$B$1&gt;=H$2,CONSUNTIVO!H10-BUDGET!H10,0)</f>
        <v>0</v>
      </c>
      <c r="I10" s="50">
        <f>IF(SINTESI!$B$1&gt;=I$2,CONSUNTIVO!I10-BUDGET!I10,0)</f>
        <v>0</v>
      </c>
      <c r="J10" s="50">
        <f>IF(SINTESI!$B$1&gt;=J$2,CONSUNTIVO!J10-BUDGET!J10,0)</f>
        <v>0</v>
      </c>
      <c r="K10" s="50">
        <f>IF(SINTESI!$B$1&gt;=K$2,CONSUNTIVO!K10-BUDGET!K10,0)</f>
        <v>0</v>
      </c>
      <c r="L10" s="50">
        <f>IF(SINTESI!$B$1&gt;=L$2,CONSUNTIVO!L10-BUDGET!L10,0)</f>
        <v>0</v>
      </c>
      <c r="M10" s="51">
        <f>IF(SINTESI!$B$1&gt;=M$2,CONSUNTIVO!M10-BUDGET!M10,0)</f>
        <v>0</v>
      </c>
      <c r="O10" s="21">
        <f>SUM(B10:M10)</f>
        <v>0</v>
      </c>
    </row>
    <row r="11" spans="1:15">
      <c r="A11" s="5" t="str">
        <f>+CONSUNTIVO!A11</f>
        <v>Spesa (supermercato)</v>
      </c>
      <c r="B11" s="9">
        <f>IF(SINTESI!$B$1&gt;=B$2,CONSUNTIVO!B11-BUDGET!B11,0)</f>
        <v>10</v>
      </c>
      <c r="C11" s="10">
        <f>IF(SINTESI!$B$1&gt;=C$2,CONSUNTIVO!C11-BUDGET!C11,0)</f>
        <v>-10</v>
      </c>
      <c r="D11" s="10">
        <f>IF(SINTESI!$B$1&gt;=D$2,CONSUNTIVO!D11-BUDGET!D11,0)</f>
        <v>-10</v>
      </c>
      <c r="E11" s="10">
        <f>IF(SINTESI!$B$1&gt;=E$2,CONSUNTIVO!E11-BUDGET!E11,0)</f>
        <v>-10</v>
      </c>
      <c r="F11" s="10">
        <f>IF(SINTESI!$B$1&gt;=F$2,CONSUNTIVO!F11-BUDGET!F11,0)</f>
        <v>-10</v>
      </c>
      <c r="G11" s="10">
        <f>IF(SINTESI!$B$1&gt;=G$2,CONSUNTIVO!G11-BUDGET!G11,0)</f>
        <v>-10</v>
      </c>
      <c r="H11" s="10">
        <f>IF(SINTESI!$B$1&gt;=H$2,CONSUNTIVO!H11-BUDGET!H11,0)</f>
        <v>-10</v>
      </c>
      <c r="I11" s="10">
        <f>IF(SINTESI!$B$1&gt;=I$2,CONSUNTIVO!I11-BUDGET!I11,0)</f>
        <v>-10</v>
      </c>
      <c r="J11" s="10">
        <f>IF(SINTESI!$B$1&gt;=J$2,CONSUNTIVO!J11-BUDGET!J11,0)</f>
        <v>-10</v>
      </c>
      <c r="K11" s="10">
        <f>IF(SINTESI!$B$1&gt;=K$2,CONSUNTIVO!K11-BUDGET!K11,0)</f>
        <v>-10</v>
      </c>
      <c r="L11" s="10">
        <f>IF(SINTESI!$B$1&gt;=L$2,CONSUNTIVO!L11-BUDGET!L11,0)</f>
        <v>-10</v>
      </c>
      <c r="M11" s="11">
        <f>IF(SINTESI!$B$1&gt;=M$2,CONSUNTIVO!M11-BUDGET!M11,0)</f>
        <v>-10</v>
      </c>
      <c r="O11" s="7">
        <f>SUM(B11:M11)</f>
        <v>-100</v>
      </c>
    </row>
    <row r="12" spans="1:15">
      <c r="A12" s="5" t="str">
        <f>+CONSUNTIVO!A12</f>
        <v>Telefono internet Casa</v>
      </c>
      <c r="B12" s="9">
        <f>IF(SINTESI!$B$1&gt;=B$2,CONSUNTIVO!B12-BUDGET!B12,0)</f>
        <v>0</v>
      </c>
      <c r="C12" s="10">
        <f>IF(SINTESI!$B$1&gt;=C$2,CONSUNTIVO!C12-BUDGET!C12,0)</f>
        <v>0</v>
      </c>
      <c r="D12" s="10">
        <f>IF(SINTESI!$B$1&gt;=D$2,CONSUNTIVO!D12-BUDGET!D12,0)</f>
        <v>0</v>
      </c>
      <c r="E12" s="10">
        <f>IF(SINTESI!$B$1&gt;=E$2,CONSUNTIVO!E12-BUDGET!E12,0)</f>
        <v>0</v>
      </c>
      <c r="F12" s="10">
        <f>IF(SINTESI!$B$1&gt;=F$2,CONSUNTIVO!F12-BUDGET!F12,0)</f>
        <v>0</v>
      </c>
      <c r="G12" s="10">
        <f>IF(SINTESI!$B$1&gt;=G$2,CONSUNTIVO!G12-BUDGET!G12,0)</f>
        <v>0</v>
      </c>
      <c r="H12" s="10">
        <f>IF(SINTESI!$B$1&gt;=H$2,CONSUNTIVO!H12-BUDGET!H12,0)</f>
        <v>0</v>
      </c>
      <c r="I12" s="10">
        <f>IF(SINTESI!$B$1&gt;=I$2,CONSUNTIVO!I12-BUDGET!I12,0)</f>
        <v>0</v>
      </c>
      <c r="J12" s="10">
        <f>IF(SINTESI!$B$1&gt;=J$2,CONSUNTIVO!J12-BUDGET!J12,0)</f>
        <v>0</v>
      </c>
      <c r="K12" s="10">
        <f>IF(SINTESI!$B$1&gt;=K$2,CONSUNTIVO!K12-BUDGET!K12,0)</f>
        <v>0</v>
      </c>
      <c r="L12" s="10">
        <f>IF(SINTESI!$B$1&gt;=L$2,CONSUNTIVO!L12-BUDGET!L12,0)</f>
        <v>0</v>
      </c>
      <c r="M12" s="11">
        <f>IF(SINTESI!$B$1&gt;=M$2,CONSUNTIVO!M12-BUDGET!M12,0)</f>
        <v>0</v>
      </c>
      <c r="O12" s="7">
        <f>SUM(B12:M12)</f>
        <v>0</v>
      </c>
    </row>
    <row r="13" spans="1:15">
      <c r="A13" s="5" t="str">
        <f>+CONSUNTIVO!A13</f>
        <v>Cellulare</v>
      </c>
      <c r="B13" s="9">
        <f>IF(SINTESI!$B$1&gt;=B$2,CONSUNTIVO!B13-BUDGET!B13,0)</f>
        <v>0</v>
      </c>
      <c r="C13" s="10">
        <f>IF(SINTESI!$B$1&gt;=C$2,CONSUNTIVO!C13-BUDGET!C13,0)</f>
        <v>0</v>
      </c>
      <c r="D13" s="10">
        <f>IF(SINTESI!$B$1&gt;=D$2,CONSUNTIVO!D13-BUDGET!D13,0)</f>
        <v>0</v>
      </c>
      <c r="E13" s="10">
        <f>IF(SINTESI!$B$1&gt;=E$2,CONSUNTIVO!E13-BUDGET!E13,0)</f>
        <v>0</v>
      </c>
      <c r="F13" s="10">
        <f>IF(SINTESI!$B$1&gt;=F$2,CONSUNTIVO!F13-BUDGET!F13,0)</f>
        <v>0</v>
      </c>
      <c r="G13" s="10">
        <f>IF(SINTESI!$B$1&gt;=G$2,CONSUNTIVO!G13-BUDGET!G13,0)</f>
        <v>0</v>
      </c>
      <c r="H13" s="10">
        <f>IF(SINTESI!$B$1&gt;=H$2,CONSUNTIVO!H13-BUDGET!H13,0)</f>
        <v>0</v>
      </c>
      <c r="I13" s="10">
        <f>IF(SINTESI!$B$1&gt;=I$2,CONSUNTIVO!I13-BUDGET!I13,0)</f>
        <v>0</v>
      </c>
      <c r="J13" s="10">
        <f>IF(SINTESI!$B$1&gt;=J$2,CONSUNTIVO!J13-BUDGET!J13,0)</f>
        <v>0</v>
      </c>
      <c r="K13" s="10">
        <f>IF(SINTESI!$B$1&gt;=K$2,CONSUNTIVO!K13-BUDGET!K13,0)</f>
        <v>0</v>
      </c>
      <c r="L13" s="10">
        <f>IF(SINTESI!$B$1&gt;=L$2,CONSUNTIVO!L13-BUDGET!L13,0)</f>
        <v>0</v>
      </c>
      <c r="M13" s="11">
        <f>IF(SINTESI!$B$1&gt;=M$2,CONSUNTIVO!M13-BUDGET!M13,0)</f>
        <v>0</v>
      </c>
      <c r="O13" s="7">
        <f>SUM(B13:M13)</f>
        <v>0</v>
      </c>
    </row>
    <row r="14" spans="1:15">
      <c r="A14" s="5" t="str">
        <f>+CONSUNTIVO!A14</f>
        <v>Tasse varie</v>
      </c>
      <c r="B14" s="9">
        <f>IF(SINTESI!$B$1&gt;=B$2,CONSUNTIVO!B14-BUDGET!B14,0)</f>
        <v>0</v>
      </c>
      <c r="C14" s="10">
        <f>IF(SINTESI!$B$1&gt;=C$2,CONSUNTIVO!C14-BUDGET!C14,0)</f>
        <v>0</v>
      </c>
      <c r="D14" s="10">
        <f>IF(SINTESI!$B$1&gt;=D$2,CONSUNTIVO!D14-BUDGET!D14,0)</f>
        <v>0</v>
      </c>
      <c r="E14" s="10">
        <f>IF(SINTESI!$B$1&gt;=E$2,CONSUNTIVO!E14-BUDGET!E14,0)</f>
        <v>0</v>
      </c>
      <c r="F14" s="10">
        <f>IF(SINTESI!$B$1&gt;=F$2,CONSUNTIVO!F14-BUDGET!F14,0)</f>
        <v>0</v>
      </c>
      <c r="G14" s="10">
        <f>IF(SINTESI!$B$1&gt;=G$2,CONSUNTIVO!G14-BUDGET!G14,0)</f>
        <v>0</v>
      </c>
      <c r="H14" s="10">
        <f>IF(SINTESI!$B$1&gt;=H$2,CONSUNTIVO!H14-BUDGET!H14,0)</f>
        <v>0</v>
      </c>
      <c r="I14" s="10">
        <f>IF(SINTESI!$B$1&gt;=I$2,CONSUNTIVO!I14-BUDGET!I14,0)</f>
        <v>0</v>
      </c>
      <c r="J14" s="10">
        <f>IF(SINTESI!$B$1&gt;=J$2,CONSUNTIVO!J14-BUDGET!J14,0)</f>
        <v>0</v>
      </c>
      <c r="K14" s="10">
        <f>IF(SINTESI!$B$1&gt;=K$2,CONSUNTIVO!K14-BUDGET!K14,0)</f>
        <v>0</v>
      </c>
      <c r="L14" s="10">
        <f>IF(SINTESI!$B$1&gt;=L$2,CONSUNTIVO!L14-BUDGET!L14,0)</f>
        <v>0</v>
      </c>
      <c r="M14" s="11">
        <f>IF(SINTESI!$B$1&gt;=M$2,CONSUNTIVO!M14-BUDGET!M14,0)</f>
        <v>40</v>
      </c>
      <c r="O14" s="7">
        <f>SUM(B14:M14)</f>
        <v>40</v>
      </c>
    </row>
    <row r="15" spans="1:15">
      <c r="A15" s="17" t="str">
        <f>+CONSUNTIVO!A15</f>
        <v>vacanze</v>
      </c>
      <c r="B15" s="9">
        <f>IF(SINTESI!$B$1&gt;=B$2,CONSUNTIVO!B15-BUDGET!B15,0)</f>
        <v>0</v>
      </c>
      <c r="C15" s="10">
        <f>IF(SINTESI!$B$1&gt;=C$2,CONSUNTIVO!C15-BUDGET!C15,0)</f>
        <v>0</v>
      </c>
      <c r="D15" s="10">
        <f>IF(SINTESI!$B$1&gt;=D$2,CONSUNTIVO!D15-BUDGET!D15,0)</f>
        <v>0</v>
      </c>
      <c r="E15" s="10">
        <f>IF(SINTESI!$B$1&gt;=E$2,CONSUNTIVO!E15-BUDGET!E15,0)</f>
        <v>0</v>
      </c>
      <c r="F15" s="10">
        <f>IF(SINTESI!$B$1&gt;=F$2,CONSUNTIVO!F15-BUDGET!F15,0)</f>
        <v>-50</v>
      </c>
      <c r="G15" s="10">
        <f>IF(SINTESI!$B$1&gt;=G$2,CONSUNTIVO!G15-BUDGET!G15,0)</f>
        <v>0</v>
      </c>
      <c r="H15" s="10">
        <f>IF(SINTESI!$B$1&gt;=H$2,CONSUNTIVO!H15-BUDGET!H15,0)</f>
        <v>0</v>
      </c>
      <c r="I15" s="10">
        <f>IF(SINTESI!$B$1&gt;=I$2,CONSUNTIVO!I15-BUDGET!I15,0)</f>
        <v>-150</v>
      </c>
      <c r="J15" s="10">
        <f>IF(SINTESI!$B$1&gt;=J$2,CONSUNTIVO!J15-BUDGET!J15,0)</f>
        <v>0</v>
      </c>
      <c r="K15" s="10">
        <f>IF(SINTESI!$B$1&gt;=K$2,CONSUNTIVO!K15-BUDGET!K15,0)</f>
        <v>0</v>
      </c>
      <c r="L15" s="10">
        <f>IF(SINTESI!$B$1&gt;=L$2,CONSUNTIVO!L15-BUDGET!L15,0)</f>
        <v>0</v>
      </c>
      <c r="M15" s="11">
        <f>IF(SINTESI!$B$1&gt;=M$2,CONSUNTIVO!M15-BUDGET!M15,0)</f>
        <v>-200</v>
      </c>
      <c r="O15" s="7">
        <f>SUM(B15:M15)</f>
        <v>-400</v>
      </c>
    </row>
    <row r="16" spans="1:15">
      <c r="A16" s="17" t="str">
        <f>+CONSUNTIVO!A16</f>
        <v>svago (cene, amici, regali)</v>
      </c>
      <c r="B16" s="9">
        <f>IF(SINTESI!$B$1&gt;=B$2,CONSUNTIVO!B16-BUDGET!B16,0)</f>
        <v>28</v>
      </c>
      <c r="C16" s="10">
        <f>IF(SINTESI!$B$1&gt;=C$2,CONSUNTIVO!C16-BUDGET!C16,0)</f>
        <v>28</v>
      </c>
      <c r="D16" s="10">
        <f>IF(SINTESI!$B$1&gt;=D$2,CONSUNTIVO!D16-BUDGET!D16,0)</f>
        <v>28</v>
      </c>
      <c r="E16" s="10">
        <f>IF(SINTESI!$B$1&gt;=E$2,CONSUNTIVO!E16-BUDGET!E16,0)</f>
        <v>28</v>
      </c>
      <c r="F16" s="10">
        <f>IF(SINTESI!$B$1&gt;=F$2,CONSUNTIVO!F16-BUDGET!F16,0)</f>
        <v>28</v>
      </c>
      <c r="G16" s="10">
        <f>IF(SINTESI!$B$1&gt;=G$2,CONSUNTIVO!G16-BUDGET!G16,0)</f>
        <v>28</v>
      </c>
      <c r="H16" s="10">
        <f>IF(SINTESI!$B$1&gt;=H$2,CONSUNTIVO!H16-BUDGET!H16,0)</f>
        <v>28</v>
      </c>
      <c r="I16" s="10">
        <f>IF(SINTESI!$B$1&gt;=I$2,CONSUNTIVO!I16-BUDGET!I16,0)</f>
        <v>28</v>
      </c>
      <c r="J16" s="10">
        <f>IF(SINTESI!$B$1&gt;=J$2,CONSUNTIVO!J16-BUDGET!J16,0)</f>
        <v>28</v>
      </c>
      <c r="K16" s="10">
        <f>IF(SINTESI!$B$1&gt;=K$2,CONSUNTIVO!K16-BUDGET!K16,0)</f>
        <v>28</v>
      </c>
      <c r="L16" s="10">
        <f>IF(SINTESI!$B$1&gt;=L$2,CONSUNTIVO!L16-BUDGET!L16,0)</f>
        <v>28</v>
      </c>
      <c r="M16" s="11">
        <f>IF(SINTESI!$B$1&gt;=M$2,CONSUNTIVO!M16-BUDGET!M16,0)</f>
        <v>28</v>
      </c>
      <c r="O16" s="7">
        <f>SUM(B16:M16)</f>
        <v>336</v>
      </c>
    </row>
    <row r="17" spans="1:16">
      <c r="A17" s="17" t="str">
        <f>+CONSUNTIVO!A17</f>
        <v>Spese mediche</v>
      </c>
      <c r="B17" s="9">
        <f>IF(SINTESI!$B$1&gt;=B$2,CONSUNTIVO!B17-BUDGET!B17,0)</f>
        <v>-30</v>
      </c>
      <c r="C17" s="10">
        <f>IF(SINTESI!$B$1&gt;=C$2,CONSUNTIVO!C17-BUDGET!C17,0)</f>
        <v>-30</v>
      </c>
      <c r="D17" s="10">
        <f>IF(SINTESI!$B$1&gt;=D$2,CONSUNTIVO!D17-BUDGET!D17,0)</f>
        <v>-30</v>
      </c>
      <c r="E17" s="10">
        <f>IF(SINTESI!$B$1&gt;=E$2,CONSUNTIVO!E17-BUDGET!E17,0)</f>
        <v>-30</v>
      </c>
      <c r="F17" s="10">
        <f>IF(SINTESI!$B$1&gt;=F$2,CONSUNTIVO!F17-BUDGET!F17,0)</f>
        <v>-30</v>
      </c>
      <c r="G17" s="10">
        <f>IF(SINTESI!$B$1&gt;=G$2,CONSUNTIVO!G17-BUDGET!G17,0)</f>
        <v>-30</v>
      </c>
      <c r="H17" s="10">
        <f>IF(SINTESI!$B$1&gt;=H$2,CONSUNTIVO!H17-BUDGET!H17,0)</f>
        <v>-30</v>
      </c>
      <c r="I17" s="10">
        <f>IF(SINTESI!$B$1&gt;=I$2,CONSUNTIVO!I17-BUDGET!I17,0)</f>
        <v>-30</v>
      </c>
      <c r="J17" s="10">
        <f>IF(SINTESI!$B$1&gt;=J$2,CONSUNTIVO!J17-BUDGET!J17,0)</f>
        <v>-30</v>
      </c>
      <c r="K17" s="10">
        <f>IF(SINTESI!$B$1&gt;=K$2,CONSUNTIVO!K17-BUDGET!K17,0)</f>
        <v>-30</v>
      </c>
      <c r="L17" s="10">
        <f>IF(SINTESI!$B$1&gt;=L$2,CONSUNTIVO!L17-BUDGET!L17,0)</f>
        <v>-30</v>
      </c>
      <c r="M17" s="11">
        <f>IF(SINTESI!$B$1&gt;=M$2,CONSUNTIVO!M17-BUDGET!M17,0)</f>
        <v>-30</v>
      </c>
      <c r="O17" s="7">
        <f>SUM(B17:M17)</f>
        <v>-360</v>
      </c>
    </row>
    <row r="18" spans="1:16">
      <c r="A18" s="17" t="str">
        <f>+CONSUNTIVO!A18</f>
        <v>Sport (palestra,piscina)</v>
      </c>
      <c r="B18" s="9">
        <f>IF(SINTESI!$B$1&gt;=B$2,CONSUNTIVO!B18-BUDGET!B18,0)</f>
        <v>0</v>
      </c>
      <c r="C18" s="10">
        <f>IF(SINTESI!$B$1&gt;=C$2,CONSUNTIVO!C18-BUDGET!C18,0)</f>
        <v>0</v>
      </c>
      <c r="D18" s="10">
        <f>IF(SINTESI!$B$1&gt;=D$2,CONSUNTIVO!D18-BUDGET!D18,0)</f>
        <v>0</v>
      </c>
      <c r="E18" s="10">
        <f>IF(SINTESI!$B$1&gt;=E$2,CONSUNTIVO!E18-BUDGET!E18,0)</f>
        <v>0</v>
      </c>
      <c r="F18" s="10">
        <f>IF(SINTESI!$B$1&gt;=F$2,CONSUNTIVO!F18-BUDGET!F18,0)</f>
        <v>0</v>
      </c>
      <c r="G18" s="10">
        <f>IF(SINTESI!$B$1&gt;=G$2,CONSUNTIVO!G18-BUDGET!G18,0)</f>
        <v>0</v>
      </c>
      <c r="H18" s="10">
        <f>IF(SINTESI!$B$1&gt;=H$2,CONSUNTIVO!H18-BUDGET!H18,0)</f>
        <v>0</v>
      </c>
      <c r="I18" s="10">
        <f>IF(SINTESI!$B$1&gt;=I$2,CONSUNTIVO!I18-BUDGET!I18,0)</f>
        <v>0</v>
      </c>
      <c r="J18" s="10">
        <f>IF(SINTESI!$B$1&gt;=J$2,CONSUNTIVO!J18-BUDGET!J18,0)</f>
        <v>0</v>
      </c>
      <c r="K18" s="10">
        <f>IF(SINTESI!$B$1&gt;=K$2,CONSUNTIVO!K18-BUDGET!K18,0)</f>
        <v>0</v>
      </c>
      <c r="L18" s="10">
        <f>IF(SINTESI!$B$1&gt;=L$2,CONSUNTIVO!L18-BUDGET!L18,0)</f>
        <v>0</v>
      </c>
      <c r="M18" s="11">
        <f>IF(SINTESI!$B$1&gt;=M$2,CONSUNTIVO!M18-BUDGET!M18,0)</f>
        <v>0</v>
      </c>
      <c r="O18" s="7">
        <f>SUM(B18:M18)</f>
        <v>0</v>
      </c>
    </row>
    <row r="19" spans="1:16">
      <c r="A19" s="17" t="str">
        <f>+CONSUNTIVO!A19</f>
        <v>Vestiario</v>
      </c>
      <c r="B19" s="9">
        <f>IF(SINTESI!$B$1&gt;=B$2,CONSUNTIVO!B19-BUDGET!B19,0)</f>
        <v>-50</v>
      </c>
      <c r="C19" s="10">
        <f>IF(SINTESI!$B$1&gt;=C$2,CONSUNTIVO!C19-BUDGET!C19,0)</f>
        <v>0</v>
      </c>
      <c r="D19" s="10">
        <f>IF(SINTESI!$B$1&gt;=D$2,CONSUNTIVO!D19-BUDGET!D19,0)</f>
        <v>-50</v>
      </c>
      <c r="E19" s="10">
        <f>IF(SINTESI!$B$1&gt;=E$2,CONSUNTIVO!E19-BUDGET!E19,0)</f>
        <v>-50</v>
      </c>
      <c r="F19" s="10">
        <f>IF(SINTESI!$B$1&gt;=F$2,CONSUNTIVO!F19-BUDGET!F19,0)</f>
        <v>0</v>
      </c>
      <c r="G19" s="10">
        <f>IF(SINTESI!$B$1&gt;=G$2,CONSUNTIVO!G19-BUDGET!G19,0)</f>
        <v>0</v>
      </c>
      <c r="H19" s="10">
        <f>IF(SINTESI!$B$1&gt;=H$2,CONSUNTIVO!H19-BUDGET!H19,0)</f>
        <v>-50</v>
      </c>
      <c r="I19" s="10">
        <f>IF(SINTESI!$B$1&gt;=I$2,CONSUNTIVO!I19-BUDGET!I19,0)</f>
        <v>0</v>
      </c>
      <c r="J19" s="10">
        <f>IF(SINTESI!$B$1&gt;=J$2,CONSUNTIVO!J19-BUDGET!J19,0)</f>
        <v>-50</v>
      </c>
      <c r="K19" s="10">
        <f>IF(SINTESI!$B$1&gt;=K$2,CONSUNTIVO!K19-BUDGET!K19,0)</f>
        <v>0</v>
      </c>
      <c r="L19" s="10">
        <f>IF(SINTESI!$B$1&gt;=L$2,CONSUNTIVO!L19-BUDGET!L19,0)</f>
        <v>0</v>
      </c>
      <c r="M19" s="11">
        <f>IF(SINTESI!$B$1&gt;=M$2,CONSUNTIVO!M19-BUDGET!M19,0)</f>
        <v>0</v>
      </c>
      <c r="O19" s="7">
        <f>SUM(B19:M19)</f>
        <v>-250</v>
      </c>
    </row>
    <row r="20" spans="1:16">
      <c r="A20" s="17" t="str">
        <f>+CONSUNTIVO!A20</f>
        <v>Spese casa/condominio</v>
      </c>
      <c r="B20" s="9">
        <f>IF(SINTESI!$B$1&gt;=B$2,CONSUNTIVO!B20-BUDGET!B20,0)</f>
        <v>0</v>
      </c>
      <c r="C20" s="10">
        <f>IF(SINTESI!$B$1&gt;=C$2,CONSUNTIVO!C20-BUDGET!C20,0)</f>
        <v>0</v>
      </c>
      <c r="D20" s="10">
        <f>IF(SINTESI!$B$1&gt;=D$2,CONSUNTIVO!D20-BUDGET!D20,0)</f>
        <v>0</v>
      </c>
      <c r="E20" s="10">
        <f>IF(SINTESI!$B$1&gt;=E$2,CONSUNTIVO!E20-BUDGET!E20,0)</f>
        <v>0</v>
      </c>
      <c r="F20" s="10">
        <f>IF(SINTESI!$B$1&gt;=F$2,CONSUNTIVO!F20-BUDGET!F20,0)</f>
        <v>0</v>
      </c>
      <c r="G20" s="10">
        <f>IF(SINTESI!$B$1&gt;=G$2,CONSUNTIVO!G20-BUDGET!G20,0)</f>
        <v>0</v>
      </c>
      <c r="H20" s="10">
        <f>IF(SINTESI!$B$1&gt;=H$2,CONSUNTIVO!H20-BUDGET!H20,0)</f>
        <v>0</v>
      </c>
      <c r="I20" s="10">
        <f>IF(SINTESI!$B$1&gt;=I$2,CONSUNTIVO!I20-BUDGET!I20,0)</f>
        <v>0</v>
      </c>
      <c r="J20" s="10">
        <f>IF(SINTESI!$B$1&gt;=J$2,CONSUNTIVO!J20-BUDGET!J20,0)</f>
        <v>0</v>
      </c>
      <c r="K20" s="10">
        <f>IF(SINTESI!$B$1&gt;=K$2,CONSUNTIVO!K20-BUDGET!K20,0)</f>
        <v>0</v>
      </c>
      <c r="L20" s="10">
        <f>IF(SINTESI!$B$1&gt;=L$2,CONSUNTIVO!L20-BUDGET!L20,0)</f>
        <v>0</v>
      </c>
      <c r="M20" s="11">
        <f>IF(SINTESI!$B$1&gt;=M$2,CONSUNTIVO!M20-BUDGET!M20,0)</f>
        <v>0</v>
      </c>
      <c r="O20" s="7">
        <f>SUM(B20:M20)</f>
        <v>0</v>
      </c>
    </row>
    <row r="21" spans="1:16">
      <c r="A21" s="17" t="str">
        <f>+CONSUNTIVO!A21</f>
        <v>Uscita 1</v>
      </c>
      <c r="B21" s="9">
        <f>IF(SINTESI!$B$1&gt;=B$2,CONSUNTIVO!B21-BUDGET!B21,0)</f>
        <v>0</v>
      </c>
      <c r="C21" s="10">
        <f>IF(SINTESI!$B$1&gt;=C$2,CONSUNTIVO!C21-BUDGET!C21,0)</f>
        <v>0</v>
      </c>
      <c r="D21" s="10">
        <f>IF(SINTESI!$B$1&gt;=D$2,CONSUNTIVO!D21-BUDGET!D21,0)</f>
        <v>0</v>
      </c>
      <c r="E21" s="10">
        <f>IF(SINTESI!$B$1&gt;=E$2,CONSUNTIVO!E21-BUDGET!E21,0)</f>
        <v>0</v>
      </c>
      <c r="F21" s="10">
        <f>IF(SINTESI!$B$1&gt;=F$2,CONSUNTIVO!F21-BUDGET!F21,0)</f>
        <v>0</v>
      </c>
      <c r="G21" s="10">
        <f>IF(SINTESI!$B$1&gt;=G$2,CONSUNTIVO!G21-BUDGET!G21,0)</f>
        <v>0</v>
      </c>
      <c r="H21" s="10">
        <f>IF(SINTESI!$B$1&gt;=H$2,CONSUNTIVO!H21-BUDGET!H21,0)</f>
        <v>0</v>
      </c>
      <c r="I21" s="10">
        <f>IF(SINTESI!$B$1&gt;=I$2,CONSUNTIVO!I21-BUDGET!I21,0)</f>
        <v>0</v>
      </c>
      <c r="J21" s="10">
        <f>IF(SINTESI!$B$1&gt;=J$2,CONSUNTIVO!J21-BUDGET!J21,0)</f>
        <v>0</v>
      </c>
      <c r="K21" s="10">
        <f>IF(SINTESI!$B$1&gt;=K$2,CONSUNTIVO!K21-BUDGET!K21,0)</f>
        <v>0</v>
      </c>
      <c r="L21" s="10">
        <f>IF(SINTESI!$B$1&gt;=L$2,CONSUNTIVO!L21-BUDGET!L21,0)</f>
        <v>0</v>
      </c>
      <c r="M21" s="11">
        <f>IF(SINTESI!$B$1&gt;=M$2,CONSUNTIVO!M21-BUDGET!M21,0)</f>
        <v>0</v>
      </c>
      <c r="O21" s="7">
        <f>SUM(B21:M21)</f>
        <v>0</v>
      </c>
    </row>
    <row r="22" spans="1:16">
      <c r="A22" s="17" t="str">
        <f>+CONSUNTIVO!A22</f>
        <v>Uscita 2</v>
      </c>
      <c r="B22" s="9">
        <f>IF(SINTESI!$B$1&gt;=B$2,CONSUNTIVO!B22-BUDGET!B22,0)</f>
        <v>0</v>
      </c>
      <c r="C22" s="10">
        <f>IF(SINTESI!$B$1&gt;=C$2,CONSUNTIVO!C22-BUDGET!C22,0)</f>
        <v>0</v>
      </c>
      <c r="D22" s="10">
        <f>IF(SINTESI!$B$1&gt;=D$2,CONSUNTIVO!D22-BUDGET!D22,0)</f>
        <v>0</v>
      </c>
      <c r="E22" s="10">
        <f>IF(SINTESI!$B$1&gt;=E$2,CONSUNTIVO!E22-BUDGET!E22,0)</f>
        <v>0</v>
      </c>
      <c r="F22" s="10">
        <f>IF(SINTESI!$B$1&gt;=F$2,CONSUNTIVO!F22-BUDGET!F22,0)</f>
        <v>0</v>
      </c>
      <c r="G22" s="10">
        <f>IF(SINTESI!$B$1&gt;=G$2,CONSUNTIVO!G22-BUDGET!G22,0)</f>
        <v>0</v>
      </c>
      <c r="H22" s="10">
        <f>IF(SINTESI!$B$1&gt;=H$2,CONSUNTIVO!H22-BUDGET!H22,0)</f>
        <v>0</v>
      </c>
      <c r="I22" s="10">
        <f>IF(SINTESI!$B$1&gt;=I$2,CONSUNTIVO!I22-BUDGET!I22,0)</f>
        <v>0</v>
      </c>
      <c r="J22" s="10">
        <f>IF(SINTESI!$B$1&gt;=J$2,CONSUNTIVO!J22-BUDGET!J22,0)</f>
        <v>0</v>
      </c>
      <c r="K22" s="10">
        <f>IF(SINTESI!$B$1&gt;=K$2,CONSUNTIVO!K22-BUDGET!K22,0)</f>
        <v>0</v>
      </c>
      <c r="L22" s="10">
        <f>IF(SINTESI!$B$1&gt;=L$2,CONSUNTIVO!L22-BUDGET!L22,0)</f>
        <v>0</v>
      </c>
      <c r="M22" s="11">
        <f>IF(SINTESI!$B$1&gt;=M$2,CONSUNTIVO!M22-BUDGET!M22,0)</f>
        <v>0</v>
      </c>
      <c r="O22" s="7">
        <f>SUM(B22:M22)</f>
        <v>0</v>
      </c>
    </row>
    <row r="23" spans="1:16">
      <c r="A23" s="17" t="str">
        <f>+CONSUNTIVO!A23</f>
        <v>Uscita 3</v>
      </c>
      <c r="B23" s="9">
        <f>IF(SINTESI!$B$1&gt;=B$2,CONSUNTIVO!B23-BUDGET!B23,0)</f>
        <v>0</v>
      </c>
      <c r="C23" s="10">
        <f>IF(SINTESI!$B$1&gt;=C$2,CONSUNTIVO!C23-BUDGET!C23,0)</f>
        <v>0</v>
      </c>
      <c r="D23" s="10">
        <f>IF(SINTESI!$B$1&gt;=D$2,CONSUNTIVO!D23-BUDGET!D23,0)</f>
        <v>0</v>
      </c>
      <c r="E23" s="10">
        <f>IF(SINTESI!$B$1&gt;=E$2,CONSUNTIVO!E23-BUDGET!E23,0)</f>
        <v>0</v>
      </c>
      <c r="F23" s="10">
        <f>IF(SINTESI!$B$1&gt;=F$2,CONSUNTIVO!F23-BUDGET!F23,0)</f>
        <v>0</v>
      </c>
      <c r="G23" s="10">
        <f>IF(SINTESI!$B$1&gt;=G$2,CONSUNTIVO!G23-BUDGET!G23,0)</f>
        <v>0</v>
      </c>
      <c r="H23" s="10">
        <f>IF(SINTESI!$B$1&gt;=H$2,CONSUNTIVO!H23-BUDGET!H23,0)</f>
        <v>0</v>
      </c>
      <c r="I23" s="10">
        <f>IF(SINTESI!$B$1&gt;=I$2,CONSUNTIVO!I23-BUDGET!I23,0)</f>
        <v>0</v>
      </c>
      <c r="J23" s="10">
        <f>IF(SINTESI!$B$1&gt;=J$2,CONSUNTIVO!J23-BUDGET!J23,0)</f>
        <v>0</v>
      </c>
      <c r="K23" s="10">
        <f>IF(SINTESI!$B$1&gt;=K$2,CONSUNTIVO!K23-BUDGET!K23,0)</f>
        <v>0</v>
      </c>
      <c r="L23" s="10">
        <f>IF(SINTESI!$B$1&gt;=L$2,CONSUNTIVO!L23-BUDGET!L23,0)</f>
        <v>0</v>
      </c>
      <c r="M23" s="11">
        <f>IF(SINTESI!$B$1&gt;=M$2,CONSUNTIVO!M23-BUDGET!M23,0)</f>
        <v>0</v>
      </c>
      <c r="O23" s="7">
        <f>SUM(B23:M23)</f>
        <v>0</v>
      </c>
    </row>
    <row r="24" spans="1:16">
      <c r="A24" s="17" t="str">
        <f>+CONSUNTIVO!A24</f>
        <v>Uscita 4</v>
      </c>
      <c r="B24" s="9">
        <f>IF(SINTESI!$B$1&gt;=B$2,CONSUNTIVO!B24-BUDGET!B24,0)</f>
        <v>0</v>
      </c>
      <c r="C24" s="10">
        <f>IF(SINTESI!$B$1&gt;=C$2,CONSUNTIVO!C24-BUDGET!C24,0)</f>
        <v>0</v>
      </c>
      <c r="D24" s="10">
        <f>IF(SINTESI!$B$1&gt;=D$2,CONSUNTIVO!D24-BUDGET!D24,0)</f>
        <v>0</v>
      </c>
      <c r="E24" s="10">
        <f>IF(SINTESI!$B$1&gt;=E$2,CONSUNTIVO!E24-BUDGET!E24,0)</f>
        <v>0</v>
      </c>
      <c r="F24" s="10">
        <f>IF(SINTESI!$B$1&gt;=F$2,CONSUNTIVO!F24-BUDGET!F24,0)</f>
        <v>0</v>
      </c>
      <c r="G24" s="10">
        <f>IF(SINTESI!$B$1&gt;=G$2,CONSUNTIVO!G24-BUDGET!G24,0)</f>
        <v>0</v>
      </c>
      <c r="H24" s="10">
        <f>IF(SINTESI!$B$1&gt;=H$2,CONSUNTIVO!H24-BUDGET!H24,0)</f>
        <v>0</v>
      </c>
      <c r="I24" s="10">
        <f>IF(SINTESI!$B$1&gt;=I$2,CONSUNTIVO!I24-BUDGET!I24,0)</f>
        <v>0</v>
      </c>
      <c r="J24" s="10">
        <f>IF(SINTESI!$B$1&gt;=J$2,CONSUNTIVO!J24-BUDGET!J24,0)</f>
        <v>0</v>
      </c>
      <c r="K24" s="10">
        <f>IF(SINTESI!$B$1&gt;=K$2,CONSUNTIVO!K24-BUDGET!K24,0)</f>
        <v>0</v>
      </c>
      <c r="L24" s="10">
        <f>IF(SINTESI!$B$1&gt;=L$2,CONSUNTIVO!L24-BUDGET!L24,0)</f>
        <v>0</v>
      </c>
      <c r="M24" s="11">
        <f>IF(SINTESI!$B$1&gt;=M$2,CONSUNTIVO!M24-BUDGET!M24,0)</f>
        <v>0</v>
      </c>
      <c r="O24" s="7">
        <f>SUM(B24:M24)</f>
        <v>0</v>
      </c>
    </row>
    <row r="25" spans="1:16">
      <c r="A25" s="17" t="str">
        <f>+CONSUNTIVO!A25</f>
        <v>Uscita 5</v>
      </c>
      <c r="B25" s="9">
        <f>IF(SINTESI!$B$1&gt;=B$2,CONSUNTIVO!B25-BUDGET!B25,0)</f>
        <v>0</v>
      </c>
      <c r="C25" s="10">
        <f>IF(SINTESI!$B$1&gt;=C$2,CONSUNTIVO!C25-BUDGET!C25,0)</f>
        <v>0</v>
      </c>
      <c r="D25" s="10">
        <f>IF(SINTESI!$B$1&gt;=D$2,CONSUNTIVO!D25-BUDGET!D25,0)</f>
        <v>0</v>
      </c>
      <c r="E25" s="10">
        <f>IF(SINTESI!$B$1&gt;=E$2,CONSUNTIVO!E25-BUDGET!E25,0)</f>
        <v>0</v>
      </c>
      <c r="F25" s="10">
        <f>IF(SINTESI!$B$1&gt;=F$2,CONSUNTIVO!F25-BUDGET!F25,0)</f>
        <v>0</v>
      </c>
      <c r="G25" s="10">
        <f>IF(SINTESI!$B$1&gt;=G$2,CONSUNTIVO!G25-BUDGET!G25,0)</f>
        <v>0</v>
      </c>
      <c r="H25" s="10">
        <f>IF(SINTESI!$B$1&gt;=H$2,CONSUNTIVO!H25-BUDGET!H25,0)</f>
        <v>0</v>
      </c>
      <c r="I25" s="10">
        <f>IF(SINTESI!$B$1&gt;=I$2,CONSUNTIVO!I25-BUDGET!I25,0)</f>
        <v>0</v>
      </c>
      <c r="J25" s="10">
        <f>IF(SINTESI!$B$1&gt;=J$2,CONSUNTIVO!J25-BUDGET!J25,0)</f>
        <v>0</v>
      </c>
      <c r="K25" s="10">
        <f>IF(SINTESI!$B$1&gt;=K$2,CONSUNTIVO!K25-BUDGET!K25,0)</f>
        <v>0</v>
      </c>
      <c r="L25" s="10">
        <f>IF(SINTESI!$B$1&gt;=L$2,CONSUNTIVO!L25-BUDGET!L25,0)</f>
        <v>0</v>
      </c>
      <c r="M25" s="11">
        <f>IF(SINTESI!$B$1&gt;=M$2,CONSUNTIVO!M25-BUDGET!M25,0)</f>
        <v>0</v>
      </c>
      <c r="O25" s="7">
        <f>SUM(B25:M25)</f>
        <v>0</v>
      </c>
    </row>
    <row r="26" spans="1:16" ht="15" thickBot="1">
      <c r="A26" s="6" t="str">
        <f>+CONSUNTIVO!A26</f>
        <v>Uscita 6</v>
      </c>
      <c r="B26" s="45">
        <f>IF(SINTESI!$B$1&gt;=B$2,CONSUNTIVO!B26-BUDGET!B27,0)</f>
        <v>0</v>
      </c>
      <c r="C26" s="46">
        <f>IF(SINTESI!$B$1&gt;=C$2,CONSUNTIVO!C26-BUDGET!C27,0)</f>
        <v>0</v>
      </c>
      <c r="D26" s="46">
        <f>IF(SINTESI!$B$1&gt;=D$2,CONSUNTIVO!D26-BUDGET!D27,0)</f>
        <v>0</v>
      </c>
      <c r="E26" s="46">
        <f>IF(SINTESI!$B$1&gt;=E$2,CONSUNTIVO!E26-BUDGET!E27,0)</f>
        <v>0</v>
      </c>
      <c r="F26" s="46">
        <f>IF(SINTESI!$B$1&gt;=F$2,CONSUNTIVO!F26-BUDGET!F27,0)</f>
        <v>0</v>
      </c>
      <c r="G26" s="46">
        <f>IF(SINTESI!$B$1&gt;=G$2,CONSUNTIVO!G26-BUDGET!G27,0)</f>
        <v>0</v>
      </c>
      <c r="H26" s="46">
        <f>IF(SINTESI!$B$1&gt;=H$2,CONSUNTIVO!H26-BUDGET!H27,0)</f>
        <v>0</v>
      </c>
      <c r="I26" s="46">
        <f>IF(SINTESI!$B$1&gt;=I$2,CONSUNTIVO!I26-BUDGET!I27,0)</f>
        <v>0</v>
      </c>
      <c r="J26" s="46">
        <f>IF(SINTESI!$B$1&gt;=J$2,CONSUNTIVO!J26-BUDGET!J27,0)</f>
        <v>0</v>
      </c>
      <c r="K26" s="46">
        <f>IF(SINTESI!$B$1&gt;=K$2,CONSUNTIVO!K26-BUDGET!K27,0)</f>
        <v>0</v>
      </c>
      <c r="L26" s="46">
        <f>IF(SINTESI!$B$1&gt;=L$2,CONSUNTIVO!L26-BUDGET!L27,0)</f>
        <v>0</v>
      </c>
      <c r="M26" s="47">
        <f>IF(SINTESI!$B$1&gt;=M$2,CONSUNTIVO!M26-BUDGET!M27,0)</f>
        <v>0</v>
      </c>
      <c r="O26" s="48">
        <f>SUM(B26:M26)</f>
        <v>0</v>
      </c>
    </row>
    <row r="28" spans="1:16" ht="15" thickBot="1"/>
    <row r="29" spans="1:16" ht="15" thickBot="1">
      <c r="A29" s="40" t="s">
        <v>14</v>
      </c>
    </row>
    <row r="30" spans="1:16" ht="15" thickBot="1">
      <c r="O30" s="24" t="s">
        <v>12</v>
      </c>
    </row>
    <row r="31" spans="1:16">
      <c r="A31" s="1" t="s">
        <v>15</v>
      </c>
      <c r="B31" s="14">
        <f>-BUDGET!B32+CONSUNTIVO!B32</f>
        <v>0</v>
      </c>
      <c r="C31" s="15">
        <f>-BUDGET!C32+CONSUNTIVO!C32</f>
        <v>50</v>
      </c>
      <c r="D31" s="15">
        <f>-BUDGET!D32+CONSUNTIVO!D32</f>
        <v>0</v>
      </c>
      <c r="E31" s="15">
        <f>-BUDGET!E32+CONSUNTIVO!E32</f>
        <v>0</v>
      </c>
      <c r="F31" s="15">
        <f>-BUDGET!F32+CONSUNTIVO!F32</f>
        <v>0</v>
      </c>
      <c r="G31" s="15">
        <f>-BUDGET!G32+CONSUNTIVO!G32</f>
        <v>0</v>
      </c>
      <c r="H31" s="15">
        <f>-BUDGET!H32+CONSUNTIVO!H32</f>
        <v>50</v>
      </c>
      <c r="I31" s="15">
        <f>-BUDGET!I32+CONSUNTIVO!I32</f>
        <v>50</v>
      </c>
      <c r="J31" s="15">
        <f>-BUDGET!J32+CONSUNTIVO!J32</f>
        <v>50</v>
      </c>
      <c r="K31" s="15">
        <f>-BUDGET!K32+CONSUNTIVO!K32</f>
        <v>50</v>
      </c>
      <c r="L31" s="15">
        <f>-BUDGET!L32+CONSUNTIVO!L32</f>
        <v>50</v>
      </c>
      <c r="M31" s="16">
        <f>-BUDGET!M32+CONSUNTIVO!M32</f>
        <v>0</v>
      </c>
      <c r="O31" s="21">
        <f>SUM(B31:M31)</f>
        <v>300</v>
      </c>
      <c r="P31" s="53"/>
    </row>
    <row r="32" spans="1:16">
      <c r="A32" s="2" t="s">
        <v>23</v>
      </c>
      <c r="B32" s="31">
        <f>-BUDGET!B33+CONSUNTIVO!B33</f>
        <v>0</v>
      </c>
      <c r="C32" s="32">
        <f>-BUDGET!C33+CONSUNTIVO!C33</f>
        <v>0</v>
      </c>
      <c r="D32" s="10">
        <f>-BUDGET!D33+CONSUNTIVO!D33</f>
        <v>0</v>
      </c>
      <c r="E32" s="32">
        <f>-BUDGET!E33+CONSUNTIVO!E33</f>
        <v>0</v>
      </c>
      <c r="F32" s="10">
        <f>-BUDGET!F33+CONSUNTIVO!F33</f>
        <v>0</v>
      </c>
      <c r="G32" s="32">
        <f>-BUDGET!G33+CONSUNTIVO!G33</f>
        <v>0</v>
      </c>
      <c r="H32" s="32">
        <f>-BUDGET!H33+CONSUNTIVO!H33</f>
        <v>0</v>
      </c>
      <c r="I32" s="32">
        <f>-BUDGET!I33+CONSUNTIVO!I33</f>
        <v>0</v>
      </c>
      <c r="J32" s="10">
        <f>-BUDGET!J33+CONSUNTIVO!J33</f>
        <v>0</v>
      </c>
      <c r="K32" s="32">
        <f>-BUDGET!K33+CONSUNTIVO!K33</f>
        <v>0</v>
      </c>
      <c r="L32" s="32">
        <f>-BUDGET!L33+CONSUNTIVO!L33</f>
        <v>0</v>
      </c>
      <c r="M32" s="33">
        <f>-BUDGET!M33+CONSUNTIVO!M33</f>
        <v>0</v>
      </c>
      <c r="O32" s="7">
        <f>SUM(B32:M32)</f>
        <v>0</v>
      </c>
    </row>
    <row r="33" spans="1:16">
      <c r="A33" s="54" t="s">
        <v>24</v>
      </c>
      <c r="B33" s="55">
        <f>-BUDGET!B34+CONSUNTIVO!B34</f>
        <v>0</v>
      </c>
      <c r="C33" s="56">
        <f>-BUDGET!C34+CONSUNTIVO!C34</f>
        <v>0</v>
      </c>
      <c r="D33" s="56">
        <f>-BUDGET!D34+CONSUNTIVO!D34</f>
        <v>0</v>
      </c>
      <c r="E33" s="56">
        <f>-BUDGET!E34+CONSUNTIVO!E34</f>
        <v>0</v>
      </c>
      <c r="F33" s="56">
        <f>-BUDGET!F34+CONSUNTIVO!F34</f>
        <v>0</v>
      </c>
      <c r="G33" s="56">
        <f>-BUDGET!G34+CONSUNTIVO!G34</f>
        <v>0</v>
      </c>
      <c r="H33" s="56">
        <f>-BUDGET!H34+CONSUNTIVO!H34</f>
        <v>0</v>
      </c>
      <c r="I33" s="56">
        <f>-BUDGET!I34+CONSUNTIVO!I34</f>
        <v>0</v>
      </c>
      <c r="J33" s="56">
        <f>-BUDGET!J34+CONSUNTIVO!J34</f>
        <v>0</v>
      </c>
      <c r="K33" s="56">
        <f>-BUDGET!K34+CONSUNTIVO!K34</f>
        <v>0</v>
      </c>
      <c r="L33" s="56">
        <f>-BUDGET!L34+CONSUNTIVO!L34</f>
        <v>0</v>
      </c>
      <c r="M33" s="57">
        <f>-BUDGET!M34+CONSUNTIVO!M34</f>
        <v>0</v>
      </c>
      <c r="O33" s="44">
        <f>+SUM(B33:M33)</f>
        <v>0</v>
      </c>
    </row>
    <row r="34" spans="1:16">
      <c r="A34" s="54" t="s">
        <v>25</v>
      </c>
      <c r="B34" s="55">
        <f>-BUDGET!B35+CONSUNTIVO!B35</f>
        <v>0</v>
      </c>
      <c r="C34" s="56">
        <f>-BUDGET!C35+CONSUNTIVO!C35</f>
        <v>0</v>
      </c>
      <c r="D34" s="56">
        <f>-BUDGET!D35+CONSUNTIVO!D35</f>
        <v>0</v>
      </c>
      <c r="E34" s="56">
        <f>-BUDGET!E35+CONSUNTIVO!E35</f>
        <v>0</v>
      </c>
      <c r="F34" s="56">
        <f>-BUDGET!F35+CONSUNTIVO!F35</f>
        <v>0</v>
      </c>
      <c r="G34" s="56">
        <f>-BUDGET!G35+CONSUNTIVO!G35</f>
        <v>0</v>
      </c>
      <c r="H34" s="56">
        <f>-BUDGET!H35+CONSUNTIVO!H35</f>
        <v>0</v>
      </c>
      <c r="I34" s="56">
        <f>-BUDGET!I35+CONSUNTIVO!I35</f>
        <v>0</v>
      </c>
      <c r="J34" s="56">
        <f>-BUDGET!J35+CONSUNTIVO!J35</f>
        <v>0</v>
      </c>
      <c r="K34" s="56">
        <f>-BUDGET!K35+CONSUNTIVO!K35</f>
        <v>0</v>
      </c>
      <c r="L34" s="56">
        <f>-BUDGET!L35+CONSUNTIVO!L35</f>
        <v>0</v>
      </c>
      <c r="M34" s="57">
        <f>-BUDGET!M35+CONSUNTIVO!M35</f>
        <v>0</v>
      </c>
      <c r="O34" s="44">
        <f>+SUM(B34:M34)</f>
        <v>0</v>
      </c>
    </row>
    <row r="35" spans="1:16">
      <c r="A35" s="54" t="s">
        <v>26</v>
      </c>
      <c r="B35" s="18">
        <f>-BUDGET!B36+CONSUNTIVO!B36</f>
        <v>0</v>
      </c>
      <c r="C35" s="19">
        <f>-BUDGET!C36+CONSUNTIVO!C36</f>
        <v>0</v>
      </c>
      <c r="D35" s="19">
        <f>-BUDGET!D36+CONSUNTIVO!D36</f>
        <v>0</v>
      </c>
      <c r="E35" s="19">
        <f>-BUDGET!E36+CONSUNTIVO!E36</f>
        <v>0</v>
      </c>
      <c r="F35" s="19">
        <f>-BUDGET!F36+CONSUNTIVO!F36</f>
        <v>0</v>
      </c>
      <c r="G35" s="19">
        <f>-BUDGET!G36+CONSUNTIVO!G36</f>
        <v>0</v>
      </c>
      <c r="H35" s="19">
        <f>-BUDGET!H36+CONSUNTIVO!H36</f>
        <v>0</v>
      </c>
      <c r="I35" s="19">
        <f>-BUDGET!I36+CONSUNTIVO!I36</f>
        <v>0</v>
      </c>
      <c r="J35" s="19">
        <f>-BUDGET!J36+CONSUNTIVO!J36</f>
        <v>0</v>
      </c>
      <c r="K35" s="19">
        <f>-BUDGET!K36+CONSUNTIVO!K36</f>
        <v>0</v>
      </c>
      <c r="L35" s="19">
        <f>-BUDGET!L36+CONSUNTIVO!L36</f>
        <v>0</v>
      </c>
      <c r="M35" s="20">
        <f>-BUDGET!M36+CONSUNTIVO!M36</f>
        <v>0</v>
      </c>
      <c r="O35" s="44">
        <f>+SUM(B35:M35)</f>
        <v>0</v>
      </c>
    </row>
    <row r="36" spans="1:16" ht="15" thickBot="1">
      <c r="A36" s="3" t="s">
        <v>27</v>
      </c>
      <c r="B36" s="34">
        <f>-BUDGET!B37+CONSUNTIVO!B37</f>
        <v>0</v>
      </c>
      <c r="C36" s="35">
        <f>-BUDGET!C37+CONSUNTIVO!C37</f>
        <v>0</v>
      </c>
      <c r="D36" s="35">
        <f>-BUDGET!D37+CONSUNTIVO!D37</f>
        <v>0</v>
      </c>
      <c r="E36" s="35">
        <f>-BUDGET!E37+CONSUNTIVO!E37</f>
        <v>0</v>
      </c>
      <c r="F36" s="35">
        <f>-BUDGET!F37+CONSUNTIVO!F37</f>
        <v>0</v>
      </c>
      <c r="G36" s="35">
        <f>-BUDGET!G37+CONSUNTIVO!G37</f>
        <v>0</v>
      </c>
      <c r="H36" s="35">
        <f>-BUDGET!H37+CONSUNTIVO!H37</f>
        <v>0</v>
      </c>
      <c r="I36" s="35">
        <f>-BUDGET!I37+CONSUNTIVO!I37</f>
        <v>0</v>
      </c>
      <c r="J36" s="35">
        <f>-BUDGET!J37+CONSUNTIVO!J37</f>
        <v>0</v>
      </c>
      <c r="K36" s="35">
        <f>-BUDGET!K37+CONSUNTIVO!K37</f>
        <v>0</v>
      </c>
      <c r="L36" s="35">
        <f>-BUDGET!L37+CONSUNTIVO!L37</f>
        <v>0</v>
      </c>
      <c r="M36" s="36">
        <f>-BUDGET!M37+CONSUNTIVO!M37</f>
        <v>0</v>
      </c>
      <c r="O36" s="8">
        <f>SUM(B36:M36)</f>
        <v>0</v>
      </c>
      <c r="P36" s="42"/>
    </row>
    <row r="37" spans="1:16">
      <c r="A37" s="59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6" ht="15" thickBot="1"/>
    <row r="39" spans="1:16" ht="15" thickBot="1">
      <c r="A39" s="30" t="s">
        <v>16</v>
      </c>
      <c r="B39" s="26">
        <f>SUM(B31:B36)</f>
        <v>0</v>
      </c>
      <c r="C39" s="27">
        <f t="shared" ref="B39:M39" si="0">SUM(C31:C36)</f>
        <v>50</v>
      </c>
      <c r="D39" s="27">
        <f t="shared" si="0"/>
        <v>0</v>
      </c>
      <c r="E39" s="27">
        <f t="shared" si="0"/>
        <v>0</v>
      </c>
      <c r="F39" s="27">
        <f t="shared" si="0"/>
        <v>0</v>
      </c>
      <c r="G39" s="27">
        <f t="shared" si="0"/>
        <v>0</v>
      </c>
      <c r="H39" s="27">
        <f t="shared" si="0"/>
        <v>50</v>
      </c>
      <c r="I39" s="27">
        <f t="shared" si="0"/>
        <v>50</v>
      </c>
      <c r="J39" s="27">
        <f t="shared" si="0"/>
        <v>50</v>
      </c>
      <c r="K39" s="27">
        <f t="shared" si="0"/>
        <v>50</v>
      </c>
      <c r="L39" s="27">
        <f t="shared" si="0"/>
        <v>50</v>
      </c>
      <c r="M39" s="28">
        <f t="shared" si="0"/>
        <v>0</v>
      </c>
      <c r="O39" s="29">
        <f>SUM(B39:M39)</f>
        <v>300</v>
      </c>
    </row>
    <row r="40" spans="1:16" ht="15" thickBot="1">
      <c r="A40" s="25" t="s">
        <v>17</v>
      </c>
      <c r="B40" s="26">
        <f>SUM(B3:B26)</f>
        <v>128</v>
      </c>
      <c r="C40" s="27">
        <f t="shared" ref="C40:M40" si="1">SUM(C3:C26)</f>
        <v>-2</v>
      </c>
      <c r="D40" s="27">
        <f t="shared" si="1"/>
        <v>-72</v>
      </c>
      <c r="E40" s="27">
        <f t="shared" si="1"/>
        <v>-142</v>
      </c>
      <c r="F40" s="27">
        <f t="shared" si="1"/>
        <v>-78</v>
      </c>
      <c r="G40" s="27">
        <f>SUM(G3:G26)</f>
        <v>-17</v>
      </c>
      <c r="H40" s="27">
        <f t="shared" si="1"/>
        <v>-36</v>
      </c>
      <c r="I40" s="27">
        <f t="shared" si="1"/>
        <v>-117</v>
      </c>
      <c r="J40" s="27">
        <f t="shared" si="1"/>
        <v>-57</v>
      </c>
      <c r="K40" s="27">
        <f t="shared" si="1"/>
        <v>-6</v>
      </c>
      <c r="L40" s="27">
        <f t="shared" si="1"/>
        <v>-8</v>
      </c>
      <c r="M40" s="28">
        <f t="shared" si="1"/>
        <v>-172</v>
      </c>
      <c r="O40" s="29">
        <f>SUM(B40:M40)</f>
        <v>-579</v>
      </c>
    </row>
    <row r="41" spans="1:16" ht="15" thickBot="1"/>
    <row r="42" spans="1:16" ht="15" thickBot="1">
      <c r="A42" s="30" t="s">
        <v>18</v>
      </c>
      <c r="B42" s="26">
        <f>B39-B40</f>
        <v>-128</v>
      </c>
      <c r="C42" s="26">
        <f>C39-C40</f>
        <v>52</v>
      </c>
      <c r="D42" s="26">
        <f>D39-D40</f>
        <v>72</v>
      </c>
      <c r="E42" s="26">
        <f>E39-E40</f>
        <v>142</v>
      </c>
      <c r="F42" s="27">
        <f t="shared" ref="F42:M42" si="2">F39-F40</f>
        <v>78</v>
      </c>
      <c r="G42" s="27">
        <f>G39-G40</f>
        <v>17</v>
      </c>
      <c r="H42" s="27">
        <f>H39-H40</f>
        <v>86</v>
      </c>
      <c r="I42" s="27">
        <f t="shared" si="2"/>
        <v>167</v>
      </c>
      <c r="J42" s="27">
        <f>J39-J40</f>
        <v>107</v>
      </c>
      <c r="K42" s="27">
        <f t="shared" si="2"/>
        <v>56</v>
      </c>
      <c r="L42" s="27">
        <f t="shared" si="2"/>
        <v>58</v>
      </c>
      <c r="M42" s="28">
        <f t="shared" si="2"/>
        <v>172</v>
      </c>
      <c r="O42" s="29">
        <f>SUM(B42:M42)</f>
        <v>879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SINTESI</vt:lpstr>
      <vt:lpstr>BUDGET</vt:lpstr>
      <vt:lpstr>CONSUNTIVO</vt:lpstr>
      <vt:lpstr>DELTA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valerio.villani</dc:creator>
  <cp:lastModifiedBy>valerio</cp:lastModifiedBy>
  <dcterms:created xsi:type="dcterms:W3CDTF">2010-03-04T14:13:40Z</dcterms:created>
  <dcterms:modified xsi:type="dcterms:W3CDTF">2014-02-10T21:25:39Z</dcterms:modified>
</cp:coreProperties>
</file>